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C:\Users\arminalizadeh\Desktop\"/>
    </mc:Choice>
  </mc:AlternateContent>
  <xr:revisionPtr revIDLastSave="0" documentId="13_ncr:1_{704C7F33-135E-4945-8807-4AECEE7A196D}" xr6:coauthVersionLast="47" xr6:coauthVersionMax="47" xr10:uidLastSave="{00000000-0000-0000-0000-000000000000}"/>
  <bookViews>
    <workbookView xWindow="-110" yWindow="-110" windowWidth="38620" windowHeight="21100" xr2:uid="{BAEC9A1D-0BEA-BB4F-A9D3-B08D2482AD7D}"/>
  </bookViews>
  <sheets>
    <sheet name="طلای خام " sheetId="11" r:id="rId1"/>
    <sheet name="طلا و جواهر حرفه ای " sheetId="17" r:id="rId2"/>
    <sheet name="فرمت به کارفرما " sheetId="8" r:id="rId3"/>
    <sheet name="توضیحات " sheetId="9" r:id="rId4"/>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14" i="17" l="1"/>
  <c r="W14" i="17"/>
  <c r="V14" i="17"/>
  <c r="U14" i="17"/>
  <c r="T14" i="17"/>
  <c r="S14" i="17"/>
  <c r="R14" i="17"/>
  <c r="Q14" i="17"/>
  <c r="X13" i="17"/>
  <c r="W13" i="17"/>
  <c r="V13" i="17"/>
  <c r="U13" i="17"/>
  <c r="T13" i="17"/>
  <c r="S13" i="17"/>
  <c r="R13" i="17"/>
  <c r="Q13" i="17"/>
  <c r="X12" i="17"/>
  <c r="W12" i="17"/>
  <c r="V12" i="17"/>
  <c r="U12" i="17"/>
  <c r="T12" i="17"/>
  <c r="S12" i="17"/>
  <c r="R12" i="17"/>
  <c r="Q12" i="17"/>
  <c r="X11" i="17"/>
  <c r="W11" i="17"/>
  <c r="V11" i="17"/>
  <c r="U11" i="17"/>
  <c r="T11" i="17"/>
  <c r="S11" i="17"/>
  <c r="R11" i="17"/>
  <c r="Q11" i="17"/>
  <c r="X10" i="17"/>
  <c r="W10" i="17"/>
  <c r="V10" i="17"/>
  <c r="U10" i="17"/>
  <c r="T10" i="17"/>
  <c r="S10" i="17"/>
  <c r="R10" i="17"/>
  <c r="Q10" i="17"/>
  <c r="X9" i="17"/>
  <c r="W9" i="17"/>
  <c r="V9" i="17"/>
  <c r="U9" i="17"/>
  <c r="T9" i="17"/>
  <c r="S9" i="17"/>
  <c r="R9" i="17"/>
  <c r="Q9" i="17"/>
  <c r="X8" i="17"/>
  <c r="W8" i="17"/>
  <c r="V8" i="17"/>
  <c r="U8" i="17"/>
  <c r="T8" i="17"/>
  <c r="S8" i="17"/>
  <c r="R8" i="17"/>
  <c r="Q8" i="17"/>
  <c r="X7" i="17"/>
  <c r="W7" i="17"/>
  <c r="V7" i="17"/>
  <c r="U7" i="17"/>
  <c r="T7" i="17"/>
  <c r="S7" i="17"/>
  <c r="R7" i="17"/>
  <c r="Q7" i="17"/>
  <c r="X6" i="17"/>
  <c r="W6" i="17"/>
  <c r="V6" i="17"/>
  <c r="U6" i="17"/>
  <c r="T6" i="17"/>
  <c r="S6" i="17"/>
  <c r="R6" i="17"/>
  <c r="Q6" i="17"/>
  <c r="X5" i="17"/>
  <c r="W5" i="17"/>
  <c r="V5" i="17"/>
  <c r="U5" i="17"/>
  <c r="T5" i="17"/>
  <c r="S5" i="17"/>
  <c r="R5" i="17"/>
  <c r="Q5" i="17"/>
  <c r="Q4" i="17"/>
  <c r="U4" i="17" s="1"/>
  <c r="Q3" i="17"/>
  <c r="T3" i="17" s="1"/>
  <c r="Q2" i="17"/>
  <c r="Q3" i="11"/>
  <c r="R3" i="11" s="1"/>
  <c r="Q4" i="11"/>
  <c r="R4" i="11" s="1"/>
  <c r="Q5" i="11"/>
  <c r="R5" i="11" s="1"/>
  <c r="Q6" i="11"/>
  <c r="R6" i="11" s="1"/>
  <c r="Q7" i="11"/>
  <c r="R7" i="11" s="1"/>
  <c r="Q8" i="11"/>
  <c r="R8" i="11" s="1"/>
  <c r="Q9" i="11"/>
  <c r="R9" i="11" s="1"/>
  <c r="Q2" i="11"/>
  <c r="R2" i="11" s="1"/>
  <c r="S3" i="17" l="1"/>
  <c r="U3" i="17"/>
  <c r="S4" i="17"/>
  <c r="V3" i="17"/>
  <c r="T4" i="17"/>
  <c r="R4" i="17"/>
  <c r="W4" i="17" s="1"/>
  <c r="V4" i="17"/>
  <c r="R2" i="17"/>
  <c r="W2" i="17" s="1"/>
  <c r="S2" i="17"/>
  <c r="T2" i="17"/>
  <c r="V2" i="17"/>
  <c r="R3" i="17"/>
  <c r="W3" i="17" s="1"/>
  <c r="U2" i="17"/>
  <c r="X2" i="17" l="1"/>
  <c r="X4" i="17"/>
  <c r="X3" i="17"/>
  <c r="C3" i="11"/>
  <c r="C4" i="11" s="1"/>
  <c r="C5" i="11" s="1"/>
  <c r="C6" i="11" s="1"/>
  <c r="C7" i="11" s="1"/>
  <c r="C8" i="11" s="1"/>
  <c r="C9" i="11" s="1"/>
  <c r="B21" i="8" l="1"/>
  <c r="A21" i="8"/>
  <c r="B20" i="8"/>
  <c r="A20" i="8"/>
  <c r="B19" i="8"/>
  <c r="A19" i="8"/>
  <c r="B18" i="8"/>
  <c r="A18" i="8"/>
  <c r="B17" i="8"/>
  <c r="A17" i="8"/>
  <c r="B16" i="8"/>
  <c r="A16" i="8"/>
  <c r="B15" i="8"/>
  <c r="A15" i="8"/>
  <c r="B14" i="8"/>
  <c r="A14" i="8"/>
  <c r="B13" i="8"/>
  <c r="A13" i="8"/>
  <c r="B12" i="8"/>
  <c r="A12" i="8"/>
  <c r="B11" i="8"/>
  <c r="A11" i="8"/>
  <c r="B10" i="8"/>
  <c r="A10" i="8"/>
  <c r="B9" i="8"/>
  <c r="A9" i="8"/>
  <c r="B8" i="8"/>
  <c r="A8" i="8"/>
  <c r="B7" i="8"/>
  <c r="A7" i="8"/>
  <c r="B6" i="8"/>
  <c r="A6" i="8"/>
  <c r="B5" i="8"/>
  <c r="A5" i="8"/>
  <c r="B4" i="8"/>
  <c r="A4" i="8"/>
  <c r="B3" i="8"/>
  <c r="A3" i="8"/>
  <c r="B2" i="8"/>
</calcChain>
</file>

<file path=xl/sharedStrings.xml><?xml version="1.0" encoding="utf-8"?>
<sst xmlns="http://schemas.openxmlformats.org/spreadsheetml/2006/main" count="91" uniqueCount="54">
  <si>
    <t>مبلغ واحد</t>
  </si>
  <si>
    <t>مبلغ تخفیف</t>
  </si>
  <si>
    <t>عیار</t>
  </si>
  <si>
    <t xml:space="preserve">اجرت </t>
  </si>
  <si>
    <t xml:space="preserve">سود </t>
  </si>
  <si>
    <t xml:space="preserve">پرداخت شده </t>
  </si>
  <si>
    <t xml:space="preserve">تعداد </t>
  </si>
  <si>
    <t xml:space="preserve">شماره فاکتور </t>
  </si>
  <si>
    <t xml:space="preserve">تاریخ </t>
  </si>
  <si>
    <t xml:space="preserve">کد کالا </t>
  </si>
  <si>
    <t xml:space="preserve">کد طرف حساب </t>
  </si>
  <si>
    <t xml:space="preserve">ردیف </t>
  </si>
  <si>
    <t xml:space="preserve">نام کالا </t>
  </si>
  <si>
    <t xml:space="preserve">وزن </t>
  </si>
  <si>
    <t>مظنه- قیمت روز هر گرم</t>
  </si>
  <si>
    <t xml:space="preserve">مبلغ دریافتی </t>
  </si>
  <si>
    <t>نام طرف حساب</t>
  </si>
  <si>
    <t xml:space="preserve">کد اقتصادی </t>
  </si>
  <si>
    <t xml:space="preserve">کد ملی </t>
  </si>
  <si>
    <t xml:space="preserve">کد پستی </t>
  </si>
  <si>
    <t xml:space="preserve">شناسه کالا </t>
  </si>
  <si>
    <t xml:space="preserve">ارزش افزوده </t>
  </si>
  <si>
    <t xml:space="preserve">جمع کل </t>
  </si>
  <si>
    <t>1404-08-14</t>
  </si>
  <si>
    <t xml:space="preserve">اختلاف </t>
  </si>
  <si>
    <t>یک کالا - مشتری فقط مصرف کننده - هر فاکتور یک ردیف هست  (1)</t>
  </si>
  <si>
    <t>یک کالا - مشتری فقط مصرف کننده - هر فاکتور یک ردیف هست - با سود و اجرت (2)</t>
  </si>
  <si>
    <t>نکات الگوی «طلا و جواهر -طلای خام + سود و اجرت + سکه)»
1) ارزش افزوده
خودِ طلا: معاف -0%)
سود و اجرت: مشمول 10%
-در الگو همین مقادیر پیش‌فرض اعمال شده‌است.)
2) روش تسویه
الگو برای نقدی تنظیم شده است.
برای نسیه: الگو را کپی کنید و در عنوان نام کالا روش تسویه را اضافه نمایید.
3) تشخیص نوع طرف حساب -خودکار)
بر اساس اطلاعات وارد شده:
کد اقتصادی 14 رقمی → حقیقی
کد اقتصادی 11 رقمی و شروع با 6 → مشارکت مدنی
کد اقتصادی 11 رقمی و غیر از 6 → حقوقی
کد ملی + کد پستی → حقیقی
بدون اطلاعات → مصرف‌کننده نهایی
-در صورت نیاز می‌توانید ستون «نوع طرف حساب» را اضافه کنید.)
4) نوع صورتحساب
اگر طرف حساب: حقیقی / حقوقی / مشارکت مدنی → نوع صورتحساب = 1
اگر مصرف‌کننده نهایی → نوع صورتحساب = 2
5) وارد کردن اکسل
دو روش:
اکسل عادی: کالا و طرف حساب باید قبلاً در نرم‌افزار تعریف شده باشند.
اکسل کلی: تمام اطلاعات کالا و طرف حساب را در همان فایل وارد می‌کنید؛ نیازی به تعریف قبلی نیست. 
**** اگر نام طرف حساب - شناسه کالا - نام کالا هر سه با هم خالی باشد اکسل عادی در نظر گرفته میشود اما اگر هر یک تکمیل شده باشد اکسل کلی 
6) ثبت فقط یک ردیف کالا در هر فاکتور
الگو را کپی کنید
شماره فاکتور را در «پیش‌فرض‌ها» ثابت بگذارید
مقدار را *** قرار دهید
⚠️ توجه: ثبت چندباره فایل = صدور فاکتور تکراری -کنترل شماره فاکتور وجود ندارد).
7) در صورت نیاز پیش‌فرض کردن نام مشتری به «مصرف‌کننده»
نام مشتری:
--'' ~ customer_name) == '' ) ? 'مصرف کننده' : customer_name
کد مشتری:
-- '' ~ accounting_software_customer_id ) == '') ? 100 : accounting_software_customer_id
کد کالا:
-- '' ~ accounting_software_product_id ) == '') ? 100 : accounting_software_product_id</t>
  </si>
  <si>
    <t xml:space="preserve">تک کالا </t>
  </si>
  <si>
    <t>تک طرف حساب</t>
  </si>
  <si>
    <t>(( '' ~ accounting_software_customer_id ) == '') ? 100 : accounting_software_customer_id</t>
  </si>
  <si>
    <t xml:space="preserve">تک طرف حساب 1 تا 4- </t>
  </si>
  <si>
    <t>کالا متغیر - مشتری فقط مصرف کننده - هر فاکتور یک ردیف هست - با سود و اجرت (3)</t>
  </si>
  <si>
    <t>کالا متغیر -مشتری مصرف کننده و فعال اقتصادی- چند ردیفه (5)</t>
  </si>
  <si>
    <t xml:space="preserve">کالا متغیر -مشتری مصرف کننده و فعال اقتصادی - افراد جدید و کالای جدید هم ممکنه (6) - اکسل کلی </t>
  </si>
  <si>
    <r>
      <rPr>
        <sz val="12"/>
        <color theme="1"/>
        <rFont val="B Titr"/>
        <charset val="178"/>
      </rPr>
      <t>ن</t>
    </r>
    <r>
      <rPr>
        <sz val="12"/>
        <color theme="9" tint="-0.249977111117893"/>
        <rFont val="B Titr"/>
        <charset val="178"/>
      </rPr>
      <t>کات و توضیحات الگوی «طلا و جواهر حرفه‌ای (همه مدل‌ها - طلای خام - با سود و اجرت - سکه</t>
    </r>
    <r>
      <rPr>
        <b/>
        <sz val="12"/>
        <color theme="9" tint="-0.249977111117893"/>
        <rFont val="B Titr"/>
        <charset val="178"/>
      </rPr>
      <t>»</t>
    </r>
    <r>
      <rPr>
        <b/>
        <sz val="12"/>
        <color theme="1"/>
        <rFont val="B Nazanin"/>
        <charset val="178"/>
      </rPr>
      <t xml:space="preserve">
</t>
    </r>
    <r>
      <rPr>
        <b/>
        <sz val="12"/>
        <color theme="9" tint="-0.249977111117893"/>
        <rFont val="B Nazanin"/>
        <charset val="178"/>
      </rPr>
      <t xml:space="preserve">1- نرخ ارزش افزوده
</t>
    </r>
    <r>
      <rPr>
        <sz val="12"/>
        <color theme="1"/>
        <rFont val="B Nazanin"/>
        <charset val="178"/>
      </rPr>
      <t xml:space="preserve">ارزش افزوده خودِ طلا صفر است اما کارمزد و سود مشمول ارزش افزوده با نرخ 10% می‌باشند-
در این الگو به صورت پیش‌فرض- نرخ ارزش افزوده طلا = 0% و نرخ ارزش افزوده سود و اجرت = 10%
</t>
    </r>
    <r>
      <rPr>
        <b/>
        <sz val="12"/>
        <color theme="9" tint="-0.249977111117893"/>
        <rFont val="B Nazanin"/>
        <charset val="178"/>
      </rPr>
      <t>2- روش تسویه</t>
    </r>
    <r>
      <rPr>
        <sz val="12"/>
        <color theme="1"/>
        <rFont val="B Nazanin"/>
        <charset val="178"/>
      </rPr>
      <t xml:space="preserve">
این الگو بر اساس تسویه نقدی تنظیم شده است-
اگر قصد ثبت نسیه دارید- الگو را کپی کرده و روش تسویه را در نام کالا اضافه کنید-
</t>
    </r>
    <r>
      <rPr>
        <b/>
        <sz val="12"/>
        <color theme="9" tint="-0.249977111117893"/>
        <rFont val="B Nazanin"/>
        <charset val="178"/>
      </rPr>
      <t>3- تشخیص نوع طرف حساب بر اساس کد اقتصادی / کد ملی / کد پستی</t>
    </r>
    <r>
      <rPr>
        <sz val="12"/>
        <color theme="1"/>
        <rFont val="B Nazanin"/>
        <charset val="178"/>
      </rPr>
      <t xml:space="preserve">
نوع طرف حساب به صورت خودکار تعیین می‌شود-
کد اقتصادی 14 رقمی - حقیقی
کد ملی + کد پستی - حقیقی
کد اقتصادی 11 رقمی که با 6 شروع شود - مشارکت مدنی
کد اقتصادی 11 رقمی غیر از 6 - حقوقی
در صورت نبود هیچ‌کدام - مصرف‌کننده نهایی
( (economic_code matches '/^[[:space:]][0-9]{14}[[:space:]]$/' - ? 1 - (economic_code matches '/^[[:space:]]6[0-9]{10}[[:space:]]$/' - ? 3 - (economic_code matches '/^[[:space:]][0-9]{11}[[:space:]]$/' - ? 2 - ( (economic_code matches '/^[[:space:]]$/') and not (national_code matches '/^[[:space:]]$/') and (postal_code matches '/^[[:space:]]$/') ) - ? 5 - ( (economic_code matches '/^[[:space:]]$/') and not (national_code matches '/^[[:space:]]$/') and not (postal_code matches '/^[[:space:]]$/') ) - ? 1 - ( (economic_code matches '/^[[:space:]]$/') and (national_code matches '/^[[:space:]]$/') ) - ? 5 - ( (national_code matches '/^[[:space:]][0-9]{10}[[:space:]]$/' ) and not (postal_code matches '/^[[:space:]]$/') ) - ? 1 - 5 )
</t>
    </r>
    <r>
      <rPr>
        <b/>
        <sz val="12"/>
        <color theme="9" tint="-0.249977111117893"/>
        <rFont val="B Nazanin"/>
        <charset val="178"/>
      </rPr>
      <t>4- تشخیص نوع صورتحساب</t>
    </r>
    <r>
      <rPr>
        <sz val="12"/>
        <color theme="1"/>
        <rFont val="B Nazanin"/>
        <charset val="178"/>
      </rPr>
      <t xml:space="preserve">
اگر نوع طرف حساب 1 - 2 - 3 باشد → نوع صورتحساب = 1
اگر مصرف‌کننده نهایی باشد → نوع صورتحساب = 2
( (economic_code matches '/^[[:space:]]([0-9]{11}|[0-9]{14})[[:space:]]$/') - ? 1 - ( (national_code matches '/^[[:space:]][0-9]{10}[[:space:]]$/') and not (postal_code matches '/^[[:space:]]$/') ) - ? 1 - 2 )
</t>
    </r>
    <r>
      <rPr>
        <b/>
        <sz val="12"/>
        <color theme="9" tint="-0.249977111117893"/>
        <rFont val="B Nazanin"/>
        <charset val="178"/>
      </rPr>
      <t>5- روش خواندن اکسل</t>
    </r>
    <r>
      <rPr>
        <sz val="12"/>
        <color theme="1"/>
        <rFont val="B Nazanin"/>
        <charset val="178"/>
      </rPr>
      <t xml:space="preserve">
اکسل عادی - کالا و طرف حساب باید از قبل در نرم‌افزار تعریف شده باشند
اکسل کلی - تمام اطلاعات کالا و طرف حساب را در اکسل وارد می‌کنید و نیازی به تعریف قبلی نیست
</t>
    </r>
    <r>
      <rPr>
        <b/>
        <sz val="12"/>
        <color theme="9" tint="-0.249977111117893"/>
        <rFont val="B Nazanin"/>
        <charset val="178"/>
      </rPr>
      <t>6- اگر می‌خواهید هر فاکتور یک ردیف کالا داشته باشد</t>
    </r>
    <r>
      <rPr>
        <sz val="12"/>
        <color theme="1"/>
        <rFont val="B Nazanin"/>
        <charset val="178"/>
      </rPr>
      <t xml:space="preserve">
الگو را کپی کنید - شماره فاکتور را در پیش‌فرض‌ها اضافه کنید - مقدار را *** قرار دهید
تذکر مهم- اگر فایل را چندبار ثبت کنید فاکتور تکراری ثبت می‌شود</t>
    </r>
    <r>
      <rPr>
        <b/>
        <sz val="12"/>
        <color theme="1"/>
        <rFont val="B Nazanin"/>
        <charset val="178"/>
      </rPr>
      <t xml:space="preserve">
</t>
    </r>
    <r>
      <rPr>
        <b/>
        <sz val="12"/>
        <color theme="9" tint="-0.249977111117893"/>
        <rFont val="B Nazanin"/>
        <charset val="178"/>
      </rPr>
      <t>7- پیش‌فرض قرار دادن نام مشتری روی «مصرف‌کننده»</t>
    </r>
    <r>
      <rPr>
        <b/>
        <sz val="12"/>
        <color theme="1"/>
        <rFont val="B Nazanin"/>
        <charset val="178"/>
      </rPr>
      <t xml:space="preserve">
</t>
    </r>
    <r>
      <rPr>
        <sz val="12"/>
        <color theme="1"/>
        <rFont val="B Nazanin"/>
        <charset val="178"/>
      </rPr>
      <t>نام مشتری در صورت خالی بودن مصرف کننده لحاظ شود 
(('' ~ customer_name) == '' ) - ? 'مصرف کننده' - : customer_name
کد طرف حساب در صورت خالی بودن 100 در نظر گرفته شود 
(( '' ~ accounting_software_customer_id ) == '' ) - ? 100 - : accounting_software_customer_id
کد کالا در صورت خالی بودن 100 در نظر گرفته شود 
(( '' ~ accounting_software_product_id ) == '' ) - ? 100 - : accounting_software_product_id</t>
    </r>
  </si>
  <si>
    <t xml:space="preserve">الزامی </t>
  </si>
  <si>
    <t xml:space="preserve">هم درصد هم ریال (فقط عدد صحیح وارد شود </t>
  </si>
  <si>
    <t xml:space="preserve">اگر از نرم افزار حسابداری خروجی میگیرید که دارای شناسه کالا - کد اقتصادی هستند دیگر نیازی به ثبت جداگانه طرف حساب و کالا ندارید . </t>
  </si>
  <si>
    <t>https://thdorsan.com/page/84</t>
  </si>
  <si>
    <t>https://thdorsan.com/teach/video/481487675810781-%D8%A7%D8%B1%D8%B3%D8%A7%D9%84-%D8%B5%D9%88%D8%B1%D8%AA%D8%AD%D8%B3%D8%A7%D8%A8-%D8%A7%D9%84%DA%AF%D9%88%DB%8C-%D8%B7%D9%84%D8%A7-%D9%88%D8%AC%D9%88%D8%A7%D9%87%D8%B1-%D8%AF%D8%B1-%D8%B3%D8%A7%D9%85%D8%A7%D9%86%D9%87-%D9%85%D9%88%D8%AF%DB%8C%D8%A7%D9%86-%D9%86%D8%B1%D9%85-%D8%A7%D9%81%D8%B2%D8%A7%D8%B1-%D9%88%D8%A7%D8%B3%D8%B7</t>
  </si>
  <si>
    <t>https://thdorsan.com/page/240</t>
  </si>
  <si>
    <t xml:space="preserve">فقط محاسباتی هستند جهت نمایش و الزامی به وجود ندارند </t>
  </si>
  <si>
    <t>اگر طرف حساب فقط مصرف کننده نهایی باشد- نیازی به تکمیل این بخش نیست- در صورت خالی بودن- مقدار 100 به صورت خودکار در نظر گرفته می‌شود.</t>
  </si>
  <si>
    <t>اگر یک کالا دارید در صورت عدم ثبت کد **100** در نظر گرفته میشود</t>
  </si>
  <si>
    <r>
      <t xml:space="preserve">اگر صورتحساب شما همیشه یک ردیف کالا دارد نیازی به تکمیل نیست 
</t>
    </r>
    <r>
      <rPr>
        <b/>
        <sz val="12"/>
        <color rgb="FFFF0000"/>
        <rFont val="B Nazanin"/>
        <charset val="178"/>
      </rPr>
      <t xml:space="preserve">هشدار : اگر چند بار ایمپورت کنید به دلیل عدم وجود کنترل تکراری ثبت خواهد شد </t>
    </r>
  </si>
  <si>
    <t xml:space="preserve">مبلغ طلا </t>
  </si>
  <si>
    <t>1404-08-20</t>
  </si>
  <si>
    <t>واحد اندازه گیری</t>
  </si>
  <si>
    <t>کالا متغیر- مشتری مصرف کننده و فعال اقتصادی - هر فاکتور یک ردیف هست - با سود و اجرت (4)</t>
  </si>
  <si>
    <t xml:space="preserve">اگر تک ردیف هست فروشهاتون نیازی نیست تکمیل بشه اما اگر در هر فاکتور تعدادی بیشتر از یک ردیف دارید باید جهت شناسایی فاکتور شماره فاکتور را وارد کنید </t>
  </si>
  <si>
    <t>اگر طلای خام را با کد 100 در نرم افزار تعریف کرده اید میتوانید خالی بگذارید</t>
  </si>
  <si>
    <t xml:space="preserve">کل پول دریافتی </t>
  </si>
  <si>
    <t xml:space="preserve">نرم افزار اتوماتیک خودش حساب میکند این فقط برای نمایش هست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</si>
</sst>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 #,##0_-_ ;_ * #,##0\-_ ;_ * &quot;-&quot;??_-_ ;_ @_ "/>
    <numFmt numFmtId="166" formatCode="_(* #,##0_);_(* \(#,##0\);_(* &quot;-&quot;??_);_(@_)"/>
    <numFmt numFmtId="167" formatCode="#,##0.000"/>
    <numFmt numFmtId="168" formatCode="_ * #,##0.0000000_-_ر_ي_ا_ل_ ;_ * #,##0.0000000\-_ر_ي_ا_ل_ ;_ * &quot;-&quot;???????_-_ر_ي_ا_ل_ ;_ @_ "/>
    <numFmt numFmtId="169" formatCode="#,##0.000000"/>
  </numFmts>
  <fonts count="17" x14ac:knownFonts="1">
    <font>
      <sz val="12"/>
      <color theme="1"/>
      <name val="Calibri"/>
      <family val="2"/>
      <scheme val="minor"/>
    </font>
    <font>
      <sz val="12"/>
      <color theme="1"/>
      <name val="B Nazanin"/>
      <charset val="178"/>
    </font>
    <font>
      <sz val="11"/>
      <color rgb="FF222222"/>
      <name val="B Nazanin"/>
      <charset val="178"/>
    </font>
    <font>
      <sz val="12"/>
      <color theme="1"/>
      <name val="Calibri"/>
      <family val="2"/>
      <scheme val="minor"/>
    </font>
    <font>
      <sz val="12"/>
      <color theme="1"/>
      <name val="B Titr"/>
      <charset val="178"/>
    </font>
    <font>
      <b/>
      <sz val="12"/>
      <color theme="1"/>
      <name val="B Nazanin"/>
      <charset val="178"/>
    </font>
    <font>
      <sz val="12"/>
      <color theme="9" tint="-0.249977111117893"/>
      <name val="B Titr"/>
      <charset val="178"/>
    </font>
    <font>
      <sz val="10"/>
      <color theme="1"/>
      <name val="B Titr"/>
      <charset val="178"/>
    </font>
    <font>
      <sz val="10"/>
      <color theme="1"/>
      <name val="B Nazanin"/>
      <charset val="178"/>
    </font>
    <font>
      <sz val="8"/>
      <color theme="1"/>
      <name val="B Titr"/>
      <charset val="178"/>
    </font>
    <font>
      <sz val="8"/>
      <color theme="1"/>
      <name val="B Nazanin"/>
      <charset val="178"/>
    </font>
    <font>
      <b/>
      <sz val="12"/>
      <color theme="9" tint="-0.249977111117893"/>
      <name val="B Titr"/>
      <charset val="178"/>
    </font>
    <font>
      <b/>
      <sz val="12"/>
      <color theme="9" tint="-0.249977111117893"/>
      <name val="B Nazanin"/>
      <charset val="178"/>
    </font>
    <font>
      <u/>
      <sz val="12"/>
      <color theme="10"/>
      <name val="Calibri"/>
      <family val="2"/>
      <scheme val="minor"/>
    </font>
    <font>
      <b/>
      <sz val="12"/>
      <color rgb="FFFF0000"/>
      <name val="B Nazanin"/>
      <charset val="178"/>
    </font>
    <font>
      <sz val="11"/>
      <color theme="1"/>
      <name val="B Nazanin"/>
      <charset val="178"/>
    </font>
    <font>
      <sz val="8"/>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rgb="FFFFC000"/>
        <bgColor indexed="64"/>
      </patternFill>
    </fill>
    <fill>
      <patternFill patternType="solid">
        <fgColor theme="5" tint="0.59999389629810485"/>
        <bgColor indexed="64"/>
      </patternFill>
    </fill>
    <fill>
      <patternFill patternType="solid">
        <fgColor theme="0"/>
        <bgColor indexed="64"/>
      </patternFill>
    </fill>
    <fill>
      <patternFill patternType="solid">
        <fgColor theme="6"/>
        <bgColor indexed="64"/>
      </patternFill>
    </fill>
    <fill>
      <patternFill patternType="solid">
        <fgColor theme="4"/>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9"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3" fillId="0" borderId="0" applyFont="0" applyFill="0" applyBorder="0" applyAlignment="0" applyProtection="0"/>
    <xf numFmtId="0" fontId="13" fillId="0" borderId="0" applyNumberFormat="0" applyFill="0" applyBorder="0" applyAlignment="0" applyProtection="0"/>
  </cellStyleXfs>
  <cellXfs count="147">
    <xf numFmtId="0" fontId="0" fillId="0" borderId="0" xfId="0"/>
    <xf numFmtId="0" fontId="0" fillId="0" borderId="1" xfId="0" applyBorder="1" applyAlignment="1">
      <alignment horizontal="center" vertical="center" wrapText="1"/>
    </xf>
    <xf numFmtId="0" fontId="1" fillId="0" borderId="1" xfId="0" applyFont="1" applyBorder="1"/>
    <xf numFmtId="0" fontId="1" fillId="0" borderId="0" xfId="0" applyFont="1"/>
    <xf numFmtId="165" fontId="1" fillId="0" borderId="1" xfId="1" applyNumberFormat="1" applyFont="1" applyFill="1" applyBorder="1"/>
    <xf numFmtId="166" fontId="1" fillId="0" borderId="0" xfId="0" applyNumberFormat="1" applyFont="1"/>
    <xf numFmtId="168" fontId="1" fillId="0" borderId="0" xfId="0" applyNumberFormat="1" applyFont="1"/>
    <xf numFmtId="0" fontId="4" fillId="0" borderId="1" xfId="0" applyFont="1" applyBorder="1" applyAlignment="1">
      <alignment horizontal="center" vertical="center" wrapText="1"/>
    </xf>
    <xf numFmtId="0" fontId="4" fillId="0" borderId="0" xfId="0" applyFont="1" applyAlignment="1">
      <alignment horizontal="center" vertical="center" wrapText="1"/>
    </xf>
    <xf numFmtId="167" fontId="0" fillId="0" borderId="0" xfId="1" applyNumberFormat="1" applyFont="1" applyFill="1" applyBorder="1"/>
    <xf numFmtId="166" fontId="0" fillId="0" borderId="0" xfId="1" applyNumberFormat="1" applyFont="1" applyFill="1" applyBorder="1"/>
    <xf numFmtId="165" fontId="0" fillId="0" borderId="0" xfId="0" applyNumberFormat="1"/>
    <xf numFmtId="3" fontId="0" fillId="0" borderId="0" xfId="1" applyNumberFormat="1" applyFont="1" applyFill="1" applyBorder="1"/>
    <xf numFmtId="0" fontId="0" fillId="0" borderId="0" xfId="0" applyAlignment="1">
      <alignment horizontal="left"/>
    </xf>
    <xf numFmtId="0" fontId="0" fillId="0" borderId="1" xfId="0" applyBorder="1"/>
    <xf numFmtId="0" fontId="4" fillId="3" borderId="1" xfId="0" applyFont="1" applyFill="1" applyBorder="1" applyAlignment="1">
      <alignment horizontal="center" vertical="center" wrapText="1"/>
    </xf>
    <xf numFmtId="167" fontId="4" fillId="3" borderId="1" xfId="1" applyNumberFormat="1" applyFont="1" applyFill="1" applyBorder="1" applyAlignment="1">
      <alignment horizontal="center" vertical="center" wrapText="1"/>
    </xf>
    <xf numFmtId="166" fontId="4" fillId="3" borderId="1" xfId="1" applyNumberFormat="1" applyFont="1" applyFill="1" applyBorder="1" applyAlignment="1">
      <alignment horizontal="center" vertical="center" wrapText="1"/>
    </xf>
    <xf numFmtId="0" fontId="4" fillId="3" borderId="1" xfId="0" applyFont="1" applyFill="1" applyBorder="1" applyAlignment="1">
      <alignment horizontal="center" vertical="center" wrapText="1" readingOrder="2"/>
    </xf>
    <xf numFmtId="165" fontId="4" fillId="3" borderId="1" xfId="1" applyNumberFormat="1" applyFont="1" applyFill="1" applyBorder="1" applyAlignment="1">
      <alignment horizontal="center" vertical="center" wrapText="1"/>
    </xf>
    <xf numFmtId="0" fontId="2" fillId="0" borderId="1" xfId="0" applyFont="1" applyBorder="1" applyAlignment="1">
      <alignment vertical="top" wrapText="1"/>
    </xf>
    <xf numFmtId="167" fontId="1" fillId="0" borderId="1" xfId="1" applyNumberFormat="1" applyFont="1" applyFill="1" applyBorder="1"/>
    <xf numFmtId="166" fontId="1" fillId="0" borderId="1" xfId="1" applyNumberFormat="1" applyFont="1" applyFill="1" applyBorder="1"/>
    <xf numFmtId="0" fontId="0" fillId="0" borderId="1" xfId="0" applyBorder="1" applyAlignment="1">
      <alignment vertical="center" wrapText="1" readingOrder="2"/>
    </xf>
    <xf numFmtId="3" fontId="7" fillId="2" borderId="1" xfId="1" applyNumberFormat="1" applyFont="1" applyFill="1" applyBorder="1" applyAlignment="1">
      <alignment horizontal="center" vertical="center" wrapText="1"/>
    </xf>
    <xf numFmtId="166" fontId="7" fillId="2" borderId="1" xfId="1" applyNumberFormat="1" applyFont="1" applyFill="1" applyBorder="1" applyAlignment="1">
      <alignment horizontal="center" vertical="center" wrapText="1" readingOrder="2"/>
    </xf>
    <xf numFmtId="3" fontId="7" fillId="10" borderId="1" xfId="1" applyNumberFormat="1" applyFont="1" applyFill="1" applyBorder="1" applyAlignment="1">
      <alignment horizontal="center" vertical="center" wrapText="1"/>
    </xf>
    <xf numFmtId="3" fontId="8" fillId="0" borderId="1" xfId="1" applyNumberFormat="1" applyFont="1" applyFill="1" applyBorder="1"/>
    <xf numFmtId="0" fontId="8" fillId="0" borderId="0" xfId="0" applyFont="1"/>
    <xf numFmtId="166" fontId="8" fillId="0" borderId="1" xfId="1" applyNumberFormat="1" applyFont="1" applyFill="1" applyBorder="1" applyAlignment="1">
      <alignment horizontal="left"/>
    </xf>
    <xf numFmtId="166" fontId="8" fillId="0" borderId="1" xfId="1" applyNumberFormat="1" applyFont="1" applyFill="1" applyBorder="1"/>
    <xf numFmtId="3" fontId="8" fillId="0" borderId="0" xfId="1" applyNumberFormat="1" applyFont="1" applyFill="1" applyBorder="1"/>
    <xf numFmtId="3" fontId="8" fillId="0" borderId="0" xfId="0" applyNumberFormat="1" applyFont="1"/>
    <xf numFmtId="166" fontId="8" fillId="0" borderId="0" xfId="1" applyNumberFormat="1" applyFont="1" applyFill="1" applyAlignment="1">
      <alignment horizontal="left"/>
    </xf>
    <xf numFmtId="166" fontId="8" fillId="0" borderId="0" xfId="1" applyNumberFormat="1" applyFont="1" applyFill="1"/>
    <xf numFmtId="166" fontId="8" fillId="0" borderId="0" xfId="1" applyNumberFormat="1" applyFont="1" applyFill="1" applyBorder="1"/>
    <xf numFmtId="1" fontId="8" fillId="0" borderId="0" xfId="0" applyNumberFormat="1" applyFont="1"/>
    <xf numFmtId="3" fontId="8" fillId="0" borderId="0" xfId="1" applyNumberFormat="1" applyFont="1" applyFill="1"/>
    <xf numFmtId="0" fontId="9" fillId="0" borderId="0" xfId="0" applyFont="1" applyAlignment="1">
      <alignment horizontal="center" vertical="center" wrapText="1"/>
    </xf>
    <xf numFmtId="0" fontId="10" fillId="0" borderId="0" xfId="0" applyFont="1"/>
    <xf numFmtId="0" fontId="10" fillId="6" borderId="0" xfId="0" applyFont="1" applyFill="1"/>
    <xf numFmtId="0" fontId="9" fillId="0" borderId="2" xfId="0" applyFont="1" applyBorder="1" applyAlignment="1">
      <alignment vertical="top" wrapText="1"/>
    </xf>
    <xf numFmtId="0" fontId="9" fillId="0" borderId="3" xfId="0" applyFont="1" applyBorder="1" applyAlignment="1">
      <alignment vertical="top" wrapText="1"/>
    </xf>
    <xf numFmtId="0" fontId="9" fillId="0" borderId="0" xfId="0" applyFont="1" applyAlignment="1">
      <alignment vertical="top" wrapText="1"/>
    </xf>
    <xf numFmtId="0" fontId="9" fillId="0" borderId="4" xfId="0" applyFont="1" applyBorder="1" applyAlignment="1">
      <alignment vertical="top" wrapText="1"/>
    </xf>
    <xf numFmtId="0" fontId="10" fillId="0" borderId="0" xfId="0" applyFont="1" applyAlignment="1">
      <alignment horizontal="right"/>
    </xf>
    <xf numFmtId="0" fontId="1" fillId="0" borderId="0" xfId="0" applyFont="1" applyAlignment="1">
      <alignment vertical="top" wrapText="1"/>
    </xf>
    <xf numFmtId="166" fontId="7" fillId="11" borderId="1" xfId="1" applyNumberFormat="1" applyFont="1" applyFill="1" applyBorder="1" applyAlignment="1">
      <alignment horizontal="center" vertical="center" wrapText="1"/>
    </xf>
    <xf numFmtId="3" fontId="7" fillId="11" borderId="1" xfId="1" applyNumberFormat="1" applyFont="1" applyFill="1" applyBorder="1" applyAlignment="1">
      <alignment horizontal="center" vertical="center" wrapText="1"/>
    </xf>
    <xf numFmtId="166" fontId="7" fillId="4" borderId="1" xfId="1" applyNumberFormat="1" applyFont="1" applyFill="1" applyBorder="1" applyAlignment="1">
      <alignment horizontal="center" vertical="center" wrapText="1"/>
    </xf>
    <xf numFmtId="1" fontId="7" fillId="4" borderId="1" xfId="0" applyNumberFormat="1" applyFont="1" applyFill="1" applyBorder="1" applyAlignment="1">
      <alignment horizontal="center" vertical="center" wrapText="1"/>
    </xf>
    <xf numFmtId="3" fontId="7" fillId="4" borderId="1" xfId="0" applyNumberFormat="1" applyFont="1" applyFill="1" applyBorder="1" applyAlignment="1">
      <alignment horizontal="center" vertical="center" wrapText="1" readingOrder="2"/>
    </xf>
    <xf numFmtId="3" fontId="9" fillId="0" borderId="0" xfId="0" applyNumberFormat="1" applyFont="1" applyAlignment="1">
      <alignment vertical="top" wrapText="1"/>
    </xf>
    <xf numFmtId="166" fontId="7" fillId="2" borderId="1" xfId="1" applyNumberFormat="1" applyFont="1" applyFill="1" applyBorder="1" applyAlignment="1">
      <alignment horizontal="center" vertical="center" wrapText="1"/>
    </xf>
    <xf numFmtId="0" fontId="13" fillId="0" borderId="0" xfId="2"/>
    <xf numFmtId="3" fontId="15" fillId="0" borderId="1" xfId="1" applyNumberFormat="1" applyFont="1" applyFill="1" applyBorder="1" applyAlignment="1">
      <alignment horizontal="center"/>
    </xf>
    <xf numFmtId="0" fontId="15" fillId="0" borderId="1" xfId="0" applyFont="1" applyBorder="1"/>
    <xf numFmtId="3" fontId="15" fillId="0" borderId="1" xfId="1" applyNumberFormat="1" applyFont="1" applyFill="1" applyBorder="1"/>
    <xf numFmtId="3" fontId="15" fillId="0" borderId="1" xfId="0" applyNumberFormat="1" applyFont="1" applyBorder="1"/>
    <xf numFmtId="166" fontId="15" fillId="0" borderId="1" xfId="1" applyNumberFormat="1" applyFont="1" applyFill="1" applyBorder="1" applyAlignment="1">
      <alignment horizontal="left"/>
    </xf>
    <xf numFmtId="166" fontId="15" fillId="0" borderId="1" xfId="1" applyNumberFormat="1" applyFont="1" applyFill="1" applyBorder="1"/>
    <xf numFmtId="1" fontId="15" fillId="0" borderId="1" xfId="0" applyNumberFormat="1" applyFont="1" applyBorder="1"/>
    <xf numFmtId="167" fontId="15" fillId="0" borderId="1" xfId="1" applyNumberFormat="1" applyFont="1" applyFill="1" applyBorder="1" applyAlignment="1">
      <alignment horizontal="center"/>
    </xf>
    <xf numFmtId="167" fontId="8" fillId="0" borderId="0" xfId="1" applyNumberFormat="1" applyFont="1" applyFill="1" applyBorder="1"/>
    <xf numFmtId="3" fontId="1" fillId="0" borderId="1" xfId="1" applyNumberFormat="1" applyFont="1" applyFill="1" applyBorder="1"/>
    <xf numFmtId="3" fontId="7" fillId="6" borderId="9" xfId="1" applyNumberFormat="1" applyFont="1" applyFill="1" applyBorder="1" applyAlignment="1">
      <alignment wrapText="1"/>
    </xf>
    <xf numFmtId="3" fontId="7" fillId="6" borderId="10" xfId="1" applyNumberFormat="1" applyFont="1" applyFill="1" applyBorder="1" applyAlignment="1">
      <alignment wrapText="1"/>
    </xf>
    <xf numFmtId="3" fontId="7" fillId="6" borderId="11" xfId="1" applyNumberFormat="1" applyFont="1" applyFill="1" applyBorder="1" applyAlignment="1">
      <alignment wrapText="1"/>
    </xf>
    <xf numFmtId="3" fontId="7" fillId="6" borderId="2" xfId="1" applyNumberFormat="1" applyFont="1" applyFill="1" applyBorder="1" applyAlignment="1">
      <alignment horizontal="center" wrapText="1"/>
    </xf>
    <xf numFmtId="3" fontId="7" fillId="6" borderId="7" xfId="1" applyNumberFormat="1" applyFont="1" applyFill="1" applyBorder="1" applyAlignment="1">
      <alignment horizontal="center" wrapText="1"/>
    </xf>
    <xf numFmtId="3" fontId="7" fillId="6" borderId="2" xfId="1" applyNumberFormat="1" applyFont="1" applyFill="1" applyBorder="1" applyAlignment="1">
      <alignment horizontal="center"/>
    </xf>
    <xf numFmtId="3" fontId="7" fillId="6" borderId="7" xfId="1" applyNumberFormat="1" applyFont="1" applyFill="1" applyBorder="1" applyAlignment="1">
      <alignment horizontal="center"/>
    </xf>
    <xf numFmtId="165" fontId="1" fillId="2" borderId="1" xfId="1" applyNumberFormat="1" applyFont="1" applyFill="1" applyBorder="1"/>
    <xf numFmtId="0" fontId="1" fillId="2" borderId="1" xfId="0" applyFont="1" applyFill="1" applyBorder="1"/>
    <xf numFmtId="0" fontId="9" fillId="0" borderId="1" xfId="0" applyFont="1" applyBorder="1" applyAlignment="1">
      <alignment horizontal="right" vertical="top" wrapText="1"/>
    </xf>
    <xf numFmtId="169" fontId="5" fillId="0" borderId="5" xfId="1" applyNumberFormat="1" applyFont="1" applyFill="1" applyBorder="1" applyAlignment="1">
      <alignment horizontal="center" vertical="center" wrapText="1"/>
    </xf>
    <xf numFmtId="169" fontId="5" fillId="0" borderId="2" xfId="1" applyNumberFormat="1" applyFont="1" applyFill="1" applyBorder="1" applyAlignment="1">
      <alignment horizontal="center" vertical="center" wrapText="1"/>
    </xf>
    <xf numFmtId="169" fontId="5" fillId="0" borderId="3" xfId="1" applyNumberFormat="1" applyFont="1" applyFill="1" applyBorder="1" applyAlignment="1">
      <alignment horizontal="center" vertical="center" wrapText="1"/>
    </xf>
    <xf numFmtId="169" fontId="5" fillId="0" borderId="12" xfId="1" applyNumberFormat="1" applyFont="1" applyFill="1" applyBorder="1" applyAlignment="1">
      <alignment horizontal="center" vertical="center" wrapText="1"/>
    </xf>
    <xf numFmtId="169" fontId="5" fillId="0" borderId="0" xfId="1" applyNumberFormat="1" applyFont="1" applyFill="1" applyBorder="1" applyAlignment="1">
      <alignment horizontal="center" vertical="center" wrapText="1"/>
    </xf>
    <xf numFmtId="169" fontId="5" fillId="0" borderId="4" xfId="1" applyNumberFormat="1" applyFont="1" applyFill="1" applyBorder="1" applyAlignment="1">
      <alignment horizontal="center" vertical="center" wrapText="1"/>
    </xf>
    <xf numFmtId="169" fontId="5" fillId="0" borderId="6" xfId="1" applyNumberFormat="1" applyFont="1" applyFill="1" applyBorder="1" applyAlignment="1">
      <alignment horizontal="center" vertical="center" wrapText="1"/>
    </xf>
    <xf numFmtId="169" fontId="5" fillId="0" borderId="7" xfId="1" applyNumberFormat="1" applyFont="1" applyFill="1" applyBorder="1" applyAlignment="1">
      <alignment horizontal="center" vertical="center" wrapText="1"/>
    </xf>
    <xf numFmtId="169" fontId="5" fillId="0" borderId="8" xfId="1" applyNumberFormat="1" applyFont="1" applyFill="1" applyBorder="1" applyAlignment="1">
      <alignment horizontal="center" vertical="center" wrapText="1"/>
    </xf>
    <xf numFmtId="166" fontId="5" fillId="0" borderId="13" xfId="1" applyNumberFormat="1" applyFont="1" applyFill="1" applyBorder="1" applyAlignment="1">
      <alignment horizontal="center" vertical="center" wrapText="1"/>
    </xf>
    <xf numFmtId="166" fontId="5" fillId="0" borderId="14" xfId="1" applyNumberFormat="1" applyFont="1" applyFill="1" applyBorder="1" applyAlignment="1">
      <alignment horizontal="center" vertical="center" wrapText="1"/>
    </xf>
    <xf numFmtId="166" fontId="5" fillId="0" borderId="15" xfId="1" applyNumberFormat="1" applyFont="1" applyFill="1" applyBorder="1" applyAlignment="1">
      <alignment horizontal="center" vertical="center" wrapText="1"/>
    </xf>
    <xf numFmtId="166" fontId="5" fillId="0" borderId="13" xfId="1" applyNumberFormat="1" applyFont="1" applyFill="1" applyBorder="1" applyAlignment="1">
      <alignment horizontal="center" vertical="center" wrapText="1" readingOrder="2"/>
    </xf>
    <xf numFmtId="166" fontId="5" fillId="0" borderId="14" xfId="1" applyNumberFormat="1" applyFont="1" applyFill="1" applyBorder="1" applyAlignment="1">
      <alignment horizontal="center" vertical="center" wrapText="1" readingOrder="2"/>
    </xf>
    <xf numFmtId="166" fontId="5" fillId="0" borderId="15" xfId="1" applyNumberFormat="1" applyFont="1" applyFill="1" applyBorder="1" applyAlignment="1">
      <alignment horizontal="center" vertical="center" wrapText="1" readingOrder="2"/>
    </xf>
    <xf numFmtId="166" fontId="5" fillId="0" borderId="5" xfId="1" applyNumberFormat="1" applyFont="1" applyFill="1" applyBorder="1" applyAlignment="1">
      <alignment horizontal="center" vertical="center" wrapText="1"/>
    </xf>
    <xf numFmtId="166" fontId="5" fillId="0" borderId="3" xfId="1" applyNumberFormat="1" applyFont="1" applyFill="1" applyBorder="1" applyAlignment="1">
      <alignment horizontal="center" vertical="center" wrapText="1"/>
    </xf>
    <xf numFmtId="166" fontId="5" fillId="0" borderId="12" xfId="1" applyNumberFormat="1" applyFont="1" applyFill="1" applyBorder="1" applyAlignment="1">
      <alignment horizontal="center" vertical="center" wrapText="1"/>
    </xf>
    <xf numFmtId="166" fontId="5" fillId="0" borderId="4" xfId="1" applyNumberFormat="1" applyFont="1" applyFill="1" applyBorder="1" applyAlignment="1">
      <alignment horizontal="center" vertical="center" wrapText="1"/>
    </xf>
    <xf numFmtId="166" fontId="5" fillId="0" borderId="6" xfId="1" applyNumberFormat="1" applyFont="1" applyFill="1" applyBorder="1" applyAlignment="1">
      <alignment horizontal="center" vertical="center" wrapText="1"/>
    </xf>
    <xf numFmtId="166" fontId="5" fillId="0" borderId="8" xfId="1" applyNumberFormat="1" applyFont="1" applyFill="1" applyBorder="1" applyAlignment="1">
      <alignment horizontal="center" vertical="center" wrapText="1"/>
    </xf>
    <xf numFmtId="3" fontId="7" fillId="6" borderId="13" xfId="1" applyNumberFormat="1" applyFont="1" applyFill="1" applyBorder="1" applyAlignment="1">
      <alignment horizontal="center"/>
    </xf>
    <xf numFmtId="3" fontId="7" fillId="6" borderId="15" xfId="1" applyNumberFormat="1" applyFont="1" applyFill="1" applyBorder="1" applyAlignment="1">
      <alignment horizontal="center"/>
    </xf>
    <xf numFmtId="3" fontId="9" fillId="6" borderId="5" xfId="0" applyNumberFormat="1" applyFont="1" applyFill="1" applyBorder="1" applyAlignment="1">
      <alignment horizontal="center" wrapText="1"/>
    </xf>
    <xf numFmtId="3" fontId="9" fillId="6" borderId="2" xfId="0" applyNumberFormat="1" applyFont="1" applyFill="1" applyBorder="1" applyAlignment="1">
      <alignment horizontal="center" wrapText="1"/>
    </xf>
    <xf numFmtId="3" fontId="9" fillId="6" borderId="3" xfId="0" applyNumberFormat="1" applyFont="1" applyFill="1" applyBorder="1" applyAlignment="1">
      <alignment horizontal="center" wrapText="1"/>
    </xf>
    <xf numFmtId="3" fontId="9" fillId="6" borderId="6" xfId="0" applyNumberFormat="1" applyFont="1" applyFill="1" applyBorder="1" applyAlignment="1">
      <alignment horizontal="center" wrapText="1"/>
    </xf>
    <xf numFmtId="3" fontId="9" fillId="6" borderId="7" xfId="0" applyNumberFormat="1" applyFont="1" applyFill="1" applyBorder="1" applyAlignment="1">
      <alignment horizontal="center" wrapText="1"/>
    </xf>
    <xf numFmtId="3" fontId="9" fillId="6" borderId="8" xfId="0" applyNumberFormat="1" applyFont="1" applyFill="1" applyBorder="1" applyAlignment="1">
      <alignment horizontal="center" wrapText="1"/>
    </xf>
    <xf numFmtId="166" fontId="5" fillId="0" borderId="2" xfId="1" applyNumberFormat="1" applyFont="1" applyFill="1" applyBorder="1" applyAlignment="1">
      <alignment horizontal="center" vertical="center" wrapText="1"/>
    </xf>
    <xf numFmtId="166" fontId="5" fillId="0" borderId="0" xfId="1" applyNumberFormat="1" applyFont="1" applyFill="1" applyBorder="1" applyAlignment="1">
      <alignment horizontal="center" vertical="center" wrapText="1"/>
    </xf>
    <xf numFmtId="166" fontId="5" fillId="0" borderId="7" xfId="1" applyNumberFormat="1" applyFont="1" applyFill="1" applyBorder="1" applyAlignment="1">
      <alignment horizontal="center" vertical="center" wrapText="1"/>
    </xf>
    <xf numFmtId="0" fontId="7" fillId="5" borderId="9" xfId="0" applyFont="1" applyFill="1" applyBorder="1" applyAlignment="1">
      <alignment horizontal="center"/>
    </xf>
    <xf numFmtId="0" fontId="7" fillId="5" borderId="10" xfId="0" applyFont="1" applyFill="1" applyBorder="1" applyAlignment="1">
      <alignment horizontal="center"/>
    </xf>
    <xf numFmtId="0" fontId="7" fillId="5" borderId="11" xfId="0" applyFont="1" applyFill="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9" borderId="9" xfId="0" applyFont="1" applyFill="1" applyBorder="1" applyAlignment="1">
      <alignment horizontal="center"/>
    </xf>
    <xf numFmtId="0" fontId="7" fillId="9" borderId="10" xfId="0" applyFont="1" applyFill="1" applyBorder="1" applyAlignment="1">
      <alignment horizontal="center"/>
    </xf>
    <xf numFmtId="0" fontId="7" fillId="9" borderId="11" xfId="0" applyFont="1" applyFill="1" applyBorder="1" applyAlignment="1">
      <alignment horizontal="center"/>
    </xf>
    <xf numFmtId="0" fontId="7" fillId="8" borderId="9" xfId="0" applyFont="1" applyFill="1" applyBorder="1" applyAlignment="1">
      <alignment horizontal="right"/>
    </xf>
    <xf numFmtId="0" fontId="7" fillId="8" borderId="10" xfId="0" applyFont="1" applyFill="1" applyBorder="1" applyAlignment="1">
      <alignment horizontal="right"/>
    </xf>
    <xf numFmtId="0" fontId="7" fillId="8" borderId="11" xfId="0" applyFont="1" applyFill="1" applyBorder="1" applyAlignment="1">
      <alignment horizontal="right"/>
    </xf>
    <xf numFmtId="0" fontId="7" fillId="5" borderId="9" xfId="0" applyFont="1" applyFill="1" applyBorder="1" applyAlignment="1">
      <alignment horizontal="right"/>
    </xf>
    <xf numFmtId="0" fontId="7" fillId="5" borderId="10" xfId="0" applyFont="1" applyFill="1" applyBorder="1" applyAlignment="1">
      <alignment horizontal="right"/>
    </xf>
    <xf numFmtId="0" fontId="7" fillId="5" borderId="11" xfId="0" applyFont="1" applyFill="1" applyBorder="1" applyAlignment="1">
      <alignment horizontal="right"/>
    </xf>
    <xf numFmtId="0" fontId="7" fillId="7" borderId="9" xfId="0" applyFont="1" applyFill="1" applyBorder="1" applyAlignment="1">
      <alignment horizontal="right"/>
    </xf>
    <xf numFmtId="0" fontId="7" fillId="7" borderId="10" xfId="0" applyFont="1" applyFill="1" applyBorder="1" applyAlignment="1">
      <alignment horizontal="right"/>
    </xf>
    <xf numFmtId="0" fontId="7" fillId="7" borderId="11" xfId="0" applyFont="1" applyFill="1" applyBorder="1" applyAlignment="1">
      <alignment horizontal="right"/>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3" fontId="7" fillId="6" borderId="13" xfId="1" applyNumberFormat="1" applyFont="1" applyFill="1" applyBorder="1" applyAlignment="1">
      <alignment horizontal="center" wrapText="1"/>
    </xf>
    <xf numFmtId="3" fontId="7" fillId="6" borderId="15" xfId="1" applyNumberFormat="1" applyFont="1" applyFill="1" applyBorder="1" applyAlignment="1">
      <alignment horizontal="center" wrapText="1"/>
    </xf>
    <xf numFmtId="0" fontId="1" fillId="0" borderId="1" xfId="0" applyFont="1" applyBorder="1" applyAlignment="1">
      <alignment horizontal="right" vertical="top" wrapText="1"/>
    </xf>
    <xf numFmtId="0" fontId="0" fillId="0" borderId="0" xfId="0" applyAlignment="1">
      <alignment horizontal="center"/>
    </xf>
    <xf numFmtId="166" fontId="0" fillId="0" borderId="0" xfId="1" applyNumberFormat="1" applyFont="1" applyFill="1" applyBorder="1" applyAlignment="1">
      <alignment horizontal="center"/>
    </xf>
    <xf numFmtId="3" fontId="0" fillId="0" borderId="0" xfId="1" applyNumberFormat="1" applyFont="1" applyFill="1" applyBorder="1" applyAlignment="1">
      <alignment horizontal="center"/>
    </xf>
    <xf numFmtId="167" fontId="0" fillId="0" borderId="0" xfId="1" applyNumberFormat="1" applyFont="1" applyFill="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167" fontId="0" fillId="0" borderId="1" xfId="1" applyNumberFormat="1" applyFont="1" applyFill="1" applyBorder="1" applyAlignment="1">
      <alignment horizontal="center" vertical="center" wrapText="1"/>
    </xf>
    <xf numFmtId="166" fontId="0" fillId="0" borderId="1" xfId="1" applyNumberFormat="1" applyFont="1" applyFill="1" applyBorder="1" applyAlignment="1">
      <alignment horizontal="center"/>
    </xf>
    <xf numFmtId="3" fontId="0" fillId="0" borderId="1" xfId="1" applyNumberFormat="1" applyFont="1" applyFill="1" applyBorder="1" applyAlignment="1">
      <alignment horizontal="center"/>
    </xf>
    <xf numFmtId="0" fontId="0" fillId="0" borderId="1" xfId="0" applyBorder="1" applyAlignment="1">
      <alignment horizont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hyperlink" Target="https://thdorsan.com/page/240" TargetMode="External"/><Relationship Id="rId1" Type="http://schemas.openxmlformats.org/officeDocument/2006/relationships/hyperlink" Target="https://thdorsan.com/page/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71BCA-7893-4918-B480-C3F4630C93B9}">
  <sheetPr codeName="Sheet6"/>
  <dimension ref="A1:AC11"/>
  <sheetViews>
    <sheetView rightToLeft="1" tabSelected="1" workbookViewId="0">
      <selection activeCell="G14" sqref="G14"/>
    </sheetView>
  </sheetViews>
  <sheetFormatPr defaultColWidth="11.5" defaultRowHeight="15.5" x14ac:dyDescent="0.35"/>
  <cols>
    <col min="1" max="1" width="8.75" bestFit="1" customWidth="1"/>
    <col min="2" max="2" width="10.08203125" bestFit="1" customWidth="1"/>
    <col min="3" max="3" width="3.75" bestFit="1" customWidth="1"/>
    <col min="4" max="4" width="11.58203125" bestFit="1" customWidth="1"/>
    <col min="5" max="6" width="10.6640625" hidden="1" customWidth="1"/>
    <col min="7" max="7" width="43" customWidth="1"/>
    <col min="8" max="8" width="9.58203125" customWidth="1"/>
    <col min="9" max="9" width="33.6640625" style="9" customWidth="1"/>
    <col min="10" max="10" width="10.4140625" style="10" hidden="1" customWidth="1"/>
    <col min="11" max="11" width="8.6640625" style="12" hidden="1" customWidth="1"/>
    <col min="12" max="16" width="11.5" hidden="1" customWidth="1"/>
    <col min="17" max="18" width="11.5" customWidth="1"/>
  </cols>
  <sheetData>
    <row r="1" spans="1:29" s="38" customFormat="1" ht="42" customHeight="1" x14ac:dyDescent="0.35">
      <c r="A1" s="24" t="s">
        <v>8</v>
      </c>
      <c r="B1" s="24" t="s">
        <v>0</v>
      </c>
      <c r="C1" s="24" t="s">
        <v>2</v>
      </c>
      <c r="D1" s="24" t="s">
        <v>5</v>
      </c>
      <c r="E1" s="25" t="s">
        <v>3</v>
      </c>
      <c r="F1" s="25" t="s">
        <v>4</v>
      </c>
      <c r="G1" s="47" t="s">
        <v>9</v>
      </c>
      <c r="H1" s="47" t="s">
        <v>10</v>
      </c>
      <c r="I1" s="48" t="s">
        <v>7</v>
      </c>
      <c r="J1" s="48" t="s">
        <v>48</v>
      </c>
      <c r="K1" s="49" t="s">
        <v>16</v>
      </c>
      <c r="L1" s="53" t="s">
        <v>17</v>
      </c>
      <c r="M1" s="53" t="s">
        <v>18</v>
      </c>
      <c r="N1" s="25" t="s">
        <v>19</v>
      </c>
      <c r="O1" s="50" t="s">
        <v>20</v>
      </c>
      <c r="P1" s="51" t="s">
        <v>12</v>
      </c>
      <c r="Q1" s="26" t="s">
        <v>6</v>
      </c>
      <c r="R1" s="26" t="s">
        <v>1</v>
      </c>
      <c r="S1" s="8"/>
      <c r="T1" s="41"/>
      <c r="U1" s="41"/>
      <c r="V1" s="41"/>
      <c r="W1" s="41"/>
      <c r="X1" s="41"/>
      <c r="Y1" s="41"/>
      <c r="Z1" s="41"/>
      <c r="AA1" s="41"/>
      <c r="AB1" s="41"/>
      <c r="AC1" s="42"/>
    </row>
    <row r="2" spans="1:29" s="3" customFormat="1" ht="18.5" x14ac:dyDescent="0.65">
      <c r="A2" s="20" t="s">
        <v>47</v>
      </c>
      <c r="B2" s="22">
        <v>66050000</v>
      </c>
      <c r="C2" s="1">
        <v>750</v>
      </c>
      <c r="D2" s="4">
        <v>318000000</v>
      </c>
      <c r="E2" s="4"/>
      <c r="F2" s="4"/>
      <c r="G2" s="64"/>
      <c r="H2" s="64"/>
      <c r="I2" s="2"/>
      <c r="J2" s="2"/>
      <c r="K2" s="2"/>
      <c r="L2" s="2"/>
      <c r="M2" s="2"/>
      <c r="N2" s="2"/>
      <c r="O2" s="2"/>
      <c r="P2" s="2"/>
      <c r="Q2" s="21">
        <f t="shared" ref="Q2:Q9" si="0">IF(A2&lt;&gt;"",ROUNDUP(D2/(ROUNDDOWN(B2,0)+ROUNDDOWN(B2*H2%,0)+ROUNDDOWN((B2+ROUNDDOWN(B2*H2%,0))*G2%,0)+ROUNDDOWN((ROUNDDOWN(B2*H2%,0)+ROUNDDOWN((B2+ROUNDDOWN(B2*H2%,0))*G2%,0))*10%,0)),3),"")</f>
        <v>4.8150000000000004</v>
      </c>
      <c r="R2" s="64">
        <f t="shared" ref="R2:R9" si="1">IF(A2&lt;&gt;"",ROUNDDOWN(Q2*B2,0)
+QUOTIENT((ROUNDDOWN(Q2*B2,0)+IF(Q2&lt;&gt;"",IF(G2&lt;=100,QUOTIENT(B2*Q2*G2,100),G2),""))*H2,100)
+IF(Q2&lt;&gt;"",IF(G2&lt;=100,QUOTIENT(B2*Q2*G2,100),G2),"")
+QUOTIENT((QUOTIENT((ROUNDDOWN(Q2*B2,0)+IF(Q2&lt;&gt;"",IF(G2&lt;=100,QUOTIENT(B2*Q2*G2,100),G2),""))*H2,100)
+IF(Q2&lt;&gt;"",IF(G2&lt;=100,QUOTIENT(B2*Q2*G2,100),G2),""))*10,100)
-D2,"")</f>
        <v>30750</v>
      </c>
    </row>
    <row r="3" spans="1:29" s="3" customFormat="1" ht="18.5" x14ac:dyDescent="0.65">
      <c r="A3" s="20" t="s">
        <v>47</v>
      </c>
      <c r="B3" s="22">
        <v>52850000</v>
      </c>
      <c r="C3" s="1">
        <f t="shared" ref="C3:C9" si="2">IF(D3&gt;0,C2,"")</f>
        <v>750</v>
      </c>
      <c r="D3" s="4">
        <v>318000000</v>
      </c>
      <c r="E3" s="4"/>
      <c r="F3" s="4"/>
      <c r="G3" s="64"/>
      <c r="H3" s="64"/>
      <c r="I3" s="2"/>
      <c r="J3" s="2"/>
      <c r="K3" s="2"/>
      <c r="L3" s="2"/>
      <c r="M3" s="2"/>
      <c r="N3" s="2"/>
      <c r="O3" s="2"/>
      <c r="P3" s="2"/>
      <c r="Q3" s="21">
        <f t="shared" si="0"/>
        <v>6.0180000000000007</v>
      </c>
      <c r="R3" s="64">
        <f t="shared" si="1"/>
        <v>51300</v>
      </c>
    </row>
    <row r="4" spans="1:29" s="3" customFormat="1" ht="18.5" x14ac:dyDescent="0.65">
      <c r="A4" s="20" t="s">
        <v>47</v>
      </c>
      <c r="B4" s="22">
        <v>52370000</v>
      </c>
      <c r="C4" s="1">
        <f t="shared" si="2"/>
        <v>750</v>
      </c>
      <c r="D4" s="4">
        <v>318000000</v>
      </c>
      <c r="E4" s="4"/>
      <c r="F4" s="4"/>
      <c r="G4" s="64"/>
      <c r="H4" s="64"/>
      <c r="I4" s="2"/>
      <c r="J4" s="2"/>
      <c r="K4" s="2"/>
      <c r="L4" s="2"/>
      <c r="M4" s="2"/>
      <c r="N4" s="2"/>
      <c r="O4" s="2"/>
      <c r="P4" s="2"/>
      <c r="Q4" s="21">
        <f t="shared" si="0"/>
        <v>6.0730000000000004</v>
      </c>
      <c r="R4" s="64">
        <f t="shared" si="1"/>
        <v>43010</v>
      </c>
    </row>
    <row r="5" spans="1:29" s="3" customFormat="1" ht="18.5" x14ac:dyDescent="0.65">
      <c r="A5" s="20" t="s">
        <v>47</v>
      </c>
      <c r="B5" s="22">
        <v>53550000</v>
      </c>
      <c r="C5" s="1">
        <f t="shared" si="2"/>
        <v>750</v>
      </c>
      <c r="D5" s="4">
        <v>318000000</v>
      </c>
      <c r="E5" s="4"/>
      <c r="F5" s="4"/>
      <c r="G5" s="64"/>
      <c r="H5" s="64"/>
      <c r="I5" s="2"/>
      <c r="J5" s="2"/>
      <c r="K5" s="2"/>
      <c r="L5" s="2"/>
      <c r="M5" s="2"/>
      <c r="N5" s="2"/>
      <c r="O5" s="2"/>
      <c r="P5" s="2"/>
      <c r="Q5" s="21">
        <f t="shared" si="0"/>
        <v>5.9390000000000001</v>
      </c>
      <c r="R5" s="64">
        <f t="shared" si="1"/>
        <v>33450</v>
      </c>
    </row>
    <row r="6" spans="1:29" s="3" customFormat="1" ht="18.5" x14ac:dyDescent="0.65">
      <c r="A6" s="20" t="s">
        <v>47</v>
      </c>
      <c r="B6" s="22">
        <v>52310000</v>
      </c>
      <c r="C6" s="1">
        <f t="shared" si="2"/>
        <v>750</v>
      </c>
      <c r="D6" s="4">
        <v>318000000</v>
      </c>
      <c r="E6" s="4"/>
      <c r="F6" s="4"/>
      <c r="G6" s="64"/>
      <c r="H6" s="64"/>
      <c r="I6" s="2"/>
      <c r="J6" s="2"/>
      <c r="K6" s="2"/>
      <c r="L6" s="2"/>
      <c r="M6" s="2"/>
      <c r="N6" s="2"/>
      <c r="O6" s="2"/>
      <c r="P6" s="2"/>
      <c r="Q6" s="21">
        <f t="shared" si="0"/>
        <v>6.08</v>
      </c>
      <c r="R6" s="64">
        <f t="shared" si="1"/>
        <v>44800</v>
      </c>
    </row>
    <row r="7" spans="1:29" s="3" customFormat="1" ht="18.5" x14ac:dyDescent="0.65">
      <c r="A7" s="20" t="s">
        <v>47</v>
      </c>
      <c r="B7" s="22">
        <v>52310000</v>
      </c>
      <c r="C7" s="1">
        <f t="shared" si="2"/>
        <v>750</v>
      </c>
      <c r="D7" s="4">
        <v>318000000</v>
      </c>
      <c r="E7" s="4"/>
      <c r="F7" s="4"/>
      <c r="G7" s="64"/>
      <c r="H7" s="64"/>
      <c r="I7" s="2"/>
      <c r="J7" s="2"/>
      <c r="K7" s="2"/>
      <c r="L7" s="2"/>
      <c r="M7" s="2"/>
      <c r="N7" s="2"/>
      <c r="O7" s="2"/>
      <c r="P7" s="2"/>
      <c r="Q7" s="21">
        <f t="shared" si="0"/>
        <v>6.08</v>
      </c>
      <c r="R7" s="64">
        <f t="shared" si="1"/>
        <v>44800</v>
      </c>
    </row>
    <row r="8" spans="1:29" s="3" customFormat="1" ht="31.5" customHeight="1" x14ac:dyDescent="0.65">
      <c r="A8" s="20" t="s">
        <v>47</v>
      </c>
      <c r="B8" s="22">
        <v>52530000</v>
      </c>
      <c r="C8" s="1">
        <f t="shared" si="2"/>
        <v>750</v>
      </c>
      <c r="D8" s="4">
        <v>318000000</v>
      </c>
      <c r="E8" s="4"/>
      <c r="F8" s="4"/>
      <c r="G8" s="64"/>
      <c r="H8" s="64"/>
      <c r="I8" s="2"/>
      <c r="J8" s="2"/>
      <c r="K8" s="2"/>
      <c r="L8" s="2"/>
      <c r="M8" s="2"/>
      <c r="N8" s="2"/>
      <c r="O8" s="2"/>
      <c r="P8" s="2"/>
      <c r="Q8" s="21">
        <f t="shared" si="0"/>
        <v>6.0540000000000003</v>
      </c>
      <c r="R8" s="64">
        <f t="shared" si="1"/>
        <v>16620</v>
      </c>
    </row>
    <row r="9" spans="1:29" s="3" customFormat="1" ht="18.75" customHeight="1" x14ac:dyDescent="0.65">
      <c r="A9" s="20" t="s">
        <v>47</v>
      </c>
      <c r="B9" s="22">
        <v>56170000</v>
      </c>
      <c r="C9" s="1">
        <f t="shared" si="2"/>
        <v>750</v>
      </c>
      <c r="D9" s="4">
        <v>318000000</v>
      </c>
      <c r="E9" s="72"/>
      <c r="F9" s="72"/>
      <c r="G9" s="64"/>
      <c r="H9" s="64"/>
      <c r="I9" s="2"/>
      <c r="J9" s="73"/>
      <c r="K9" s="73"/>
      <c r="L9" s="73"/>
      <c r="M9" s="73"/>
      <c r="N9" s="73"/>
      <c r="O9" s="73"/>
      <c r="P9" s="73"/>
      <c r="Q9" s="21">
        <f t="shared" si="0"/>
        <v>5.6619999999999999</v>
      </c>
      <c r="R9" s="64">
        <f t="shared" si="1"/>
        <v>34540</v>
      </c>
    </row>
    <row r="10" spans="1:29" s="137" customFormat="1" ht="62" x14ac:dyDescent="0.35">
      <c r="A10" s="141"/>
      <c r="B10" s="141"/>
      <c r="C10" s="141"/>
      <c r="D10" s="141" t="s">
        <v>52</v>
      </c>
      <c r="E10" s="141"/>
      <c r="F10" s="141"/>
      <c r="G10" s="142" t="s">
        <v>51</v>
      </c>
      <c r="H10" s="141"/>
      <c r="I10" s="143" t="s">
        <v>50</v>
      </c>
      <c r="J10" s="144"/>
      <c r="K10" s="145"/>
      <c r="L10" s="141"/>
      <c r="M10" s="141"/>
      <c r="N10" s="141"/>
      <c r="O10" s="141"/>
      <c r="P10" s="141"/>
      <c r="Q10" s="146" t="s">
        <v>53</v>
      </c>
      <c r="R10" s="146"/>
    </row>
    <row r="11" spans="1:29" s="137" customFormat="1" x14ac:dyDescent="0.35">
      <c r="I11" s="140"/>
      <c r="J11" s="138"/>
      <c r="K11" s="139"/>
    </row>
  </sheetData>
  <mergeCells count="1">
    <mergeCell ref="Q10:R10"/>
  </mergeCells>
  <phoneticPr fontId="16" type="noConversion"/>
  <dataValidations count="1">
    <dataValidation type="whole" showInputMessage="1" showErrorMessage="1" sqref="B1" xr:uid="{62823DB4-64A0-4649-9BD9-A87DE7FFA46B}">
      <formula1>40000000</formula1>
      <formula2>200000000</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7AF29-9679-4F94-A115-F5DEACD6EF69}">
  <sheetPr codeName="Sheet1"/>
  <dimension ref="A1:AW26"/>
  <sheetViews>
    <sheetView showGridLines="0" rightToLeft="1" topLeftCell="J1" zoomScaleNormal="100" workbookViewId="0">
      <selection sqref="A1:XFD1"/>
    </sheetView>
  </sheetViews>
  <sheetFormatPr defaultColWidth="11.5" defaultRowHeight="15.5" x14ac:dyDescent="0.55000000000000004"/>
  <cols>
    <col min="1" max="1" width="8.75" style="28" bestFit="1" customWidth="1"/>
    <col min="2" max="2" width="8.08203125" style="31" bestFit="1" customWidth="1"/>
    <col min="3" max="3" width="3.4140625" style="32" bestFit="1" customWidth="1"/>
    <col min="4" max="4" width="8.9140625" style="32" bestFit="1" customWidth="1"/>
    <col min="5" max="5" width="4.75" style="33" bestFit="1" customWidth="1"/>
    <col min="6" max="6" width="3.58203125" style="33" bestFit="1" customWidth="1"/>
    <col min="7" max="7" width="50.58203125" style="34" bestFit="1" customWidth="1"/>
    <col min="8" max="8" width="107.1640625" style="34" bestFit="1" customWidth="1"/>
    <col min="9" max="9" width="16.6640625" style="34" bestFit="1" customWidth="1"/>
    <col min="10" max="10" width="8.5" style="28" bestFit="1" customWidth="1"/>
    <col min="11" max="11" width="15.1640625" style="34" bestFit="1" customWidth="1"/>
    <col min="12" max="12" width="8.4140625" style="35" bestFit="1" customWidth="1"/>
    <col min="13" max="13" width="3.33203125" style="35" bestFit="1" customWidth="1"/>
    <col min="14" max="14" width="6.5" style="33" customWidth="1"/>
    <col min="15" max="15" width="6.83203125" style="36" bestFit="1" customWidth="1"/>
    <col min="16" max="16" width="10.33203125" style="28" bestFit="1" customWidth="1"/>
    <col min="17" max="17" width="5.33203125" style="63" bestFit="1" customWidth="1"/>
    <col min="18" max="18" width="7.6640625" style="31" bestFit="1" customWidth="1"/>
    <col min="19" max="19" width="8.9140625" style="28" bestFit="1" customWidth="1"/>
    <col min="20" max="21" width="8.08203125" style="37" bestFit="1" customWidth="1"/>
    <col min="22" max="22" width="7.25" style="37" bestFit="1" customWidth="1"/>
    <col min="23" max="23" width="8.9140625" style="37" bestFit="1" customWidth="1"/>
    <col min="24" max="24" width="5.1640625" style="37" bestFit="1" customWidth="1"/>
    <col min="25" max="25" width="66.4140625" style="45" bestFit="1" customWidth="1"/>
    <col min="26" max="16384" width="11.5" style="39"/>
  </cols>
  <sheetData>
    <row r="1" spans="1:35" s="38" customFormat="1" ht="42" customHeight="1" x14ac:dyDescent="0.35">
      <c r="A1" s="24" t="s">
        <v>8</v>
      </c>
      <c r="B1" s="24" t="s">
        <v>0</v>
      </c>
      <c r="C1" s="24" t="s">
        <v>2</v>
      </c>
      <c r="D1" s="24" t="s">
        <v>5</v>
      </c>
      <c r="E1" s="25" t="s">
        <v>3</v>
      </c>
      <c r="F1" s="25" t="s">
        <v>4</v>
      </c>
      <c r="G1" s="47" t="s">
        <v>9</v>
      </c>
      <c r="H1" s="47" t="s">
        <v>10</v>
      </c>
      <c r="I1" s="48" t="s">
        <v>7</v>
      </c>
      <c r="J1" s="48" t="s">
        <v>48</v>
      </c>
      <c r="K1" s="49" t="s">
        <v>16</v>
      </c>
      <c r="L1" s="53" t="s">
        <v>17</v>
      </c>
      <c r="M1" s="53" t="s">
        <v>18</v>
      </c>
      <c r="N1" s="25" t="s">
        <v>19</v>
      </c>
      <c r="O1" s="50" t="s">
        <v>20</v>
      </c>
      <c r="P1" s="51" t="s">
        <v>12</v>
      </c>
      <c r="Q1" s="26" t="s">
        <v>6</v>
      </c>
      <c r="R1" s="26" t="s">
        <v>1</v>
      </c>
      <c r="S1" s="26" t="s">
        <v>46</v>
      </c>
      <c r="T1" s="26" t="s">
        <v>3</v>
      </c>
      <c r="U1" s="26" t="s">
        <v>4</v>
      </c>
      <c r="V1" s="26" t="s">
        <v>21</v>
      </c>
      <c r="W1" s="26" t="s">
        <v>22</v>
      </c>
      <c r="X1" s="26" t="s">
        <v>24</v>
      </c>
      <c r="Y1" s="74" t="s">
        <v>27</v>
      </c>
      <c r="Z1" s="41"/>
      <c r="AA1" s="41"/>
      <c r="AB1" s="41"/>
      <c r="AC1" s="41"/>
      <c r="AD1" s="41"/>
      <c r="AE1" s="41"/>
      <c r="AF1" s="41"/>
      <c r="AG1" s="41"/>
      <c r="AH1" s="41"/>
      <c r="AI1" s="42"/>
    </row>
    <row r="2" spans="1:35" ht="21.5" customHeight="1" x14ac:dyDescent="0.6">
      <c r="A2" s="55" t="s">
        <v>23</v>
      </c>
      <c r="B2" s="55">
        <v>10000000</v>
      </c>
      <c r="C2" s="55">
        <v>750</v>
      </c>
      <c r="D2" s="55">
        <v>300000000</v>
      </c>
      <c r="E2" s="55">
        <v>10</v>
      </c>
      <c r="F2" s="55">
        <v>10</v>
      </c>
      <c r="G2" s="55">
        <v>150</v>
      </c>
      <c r="H2" s="55">
        <v>150</v>
      </c>
      <c r="I2" s="55"/>
      <c r="J2" s="55"/>
      <c r="K2" s="55"/>
      <c r="L2" s="55"/>
      <c r="M2" s="55"/>
      <c r="N2" s="55"/>
      <c r="O2" s="55"/>
      <c r="P2" s="55"/>
      <c r="Q2" s="62">
        <f t="shared" ref="Q2:Q14" si="0">IF(A2&lt;&gt;"",ROUNDUP(D2/(ROUNDDOWN(B2,0)+ROUNDDOWN(B2*E2/100,0)+ROUNDDOWN((B2+ROUNDDOWN(B2*E2/100,0))*F2/100,0)+ROUNDDOWN((ROUNDDOWN(B2*E2/100,0)+ROUNDDOWN((B2+ROUNDDOWN(B2*E2/100,0))*F2/100,0))*10/100,0)),3),"")</f>
        <v>24.371000000000002</v>
      </c>
      <c r="R2" s="55">
        <f>IF(A2&lt;&gt;"",IFERROR(D2-(ROUNDDOWN(Q2*B2,0)+QUOTIENT(ROUNDDOWN(Q2*B2,0)*IFERROR(E2,0),100)+QUOTIENT((ROUNDDOWN(Q2*B2,0)+QUOTIENT(ROUNDDOWN(Q2*B2,0)*IFERROR(E2,0),100))*IFERROR(F2,0),100)+QUOTIENT((QUOTIENT(ROUNDDOWN(Q2*B2,0)*IFERROR(E2,0),100)+QUOTIENT((ROUNDDOWN(Q2*B2,0)+QUOTIENT(ROUNDDOWN(Q2*B2,0)*IFERROR(E2,0),100))*IFERROR(F2,0),100))*10,100)),""),"")</f>
        <v>-7010</v>
      </c>
      <c r="S2" s="55">
        <f t="shared" ref="S2:S3" si="1">IF(A2&lt;&gt;"",IFERROR(ROUNDDOWN(Q2*B2,0),""),"")</f>
        <v>243710000</v>
      </c>
      <c r="T2" s="55">
        <f t="shared" ref="T2:T3" si="2">IF(A2&lt;&gt;"",IFERROR(QUOTIENT(ROUNDDOWN(Q2*B2,0)*IFERROR(E2,0),100),""),"")</f>
        <v>24371000</v>
      </c>
      <c r="U2" s="55">
        <f t="shared" ref="U2:U3" si="3">IF(A2&lt;&gt;"",IFERROR(QUOTIENT((ROUNDDOWN(Q2*B2,0)+QUOTIENT(ROUNDDOWN(Q2*B2,0)*IFERROR(E2,0),100))*IFERROR(F2,0),100),""),"")</f>
        <v>26808100</v>
      </c>
      <c r="V2" s="55">
        <f t="shared" ref="V2:V3" si="4">IF(A2&lt;&gt;"",IFERROR(QUOTIENT((QUOTIENT(ROUNDDOWN(Q2*B2,0)*IFERROR(E2,0),100)+QUOTIENT((ROUNDDOWN(Q2*B2,0)+QUOTIENT(ROUNDDOWN(Q2*B2,0)*IFERROR(E2,0),100))*IFERROR(F2,0),100))*10,100),""),"")</f>
        <v>5117910</v>
      </c>
      <c r="W2" s="55">
        <f>IF(A2&lt;&gt;"",IFERROR(
  ROUNDDOWN(Q2*B2,0)
+ QUOTIENT(ROUNDDOWN(Q2*B2,0)*IFERROR(E2,0),100)
+ QUOTIENT((ROUNDDOWN(Q2*B2,0)+QUOTIENT(ROUNDDOWN(Q2*B2,0)*IFERROR(E2,0),100))*IFERROR(F2,0),100)
+ QUOTIENT((QUOTIENT(ROUNDDOWN(Q2*B2,0)*IFERROR(E2,0),100)+QUOTIENT((ROUNDDOWN(Q2*B2,0)+QUOTIENT(ROUNDDOWN(Q2*B2,0)*IFERROR(E2,0),100))*IFERROR(F2,0),100))*10,100)
- ABS(IFERROR(R2,0)),""),"")</f>
        <v>300000000</v>
      </c>
      <c r="X2" s="55">
        <f t="shared" ref="X2:X14" si="5">IF(D2&gt;0,D2-(S2+T2+U2+V2+R2),"")</f>
        <v>0</v>
      </c>
      <c r="Y2" s="74"/>
      <c r="Z2" s="52"/>
      <c r="AA2" s="43"/>
      <c r="AB2" s="43"/>
      <c r="AC2" s="43"/>
      <c r="AD2" s="43"/>
      <c r="AE2" s="43"/>
      <c r="AF2" s="43"/>
      <c r="AG2" s="43"/>
      <c r="AH2" s="43"/>
      <c r="AI2" s="44"/>
    </row>
    <row r="3" spans="1:35" ht="21.5" customHeight="1" x14ac:dyDescent="0.6">
      <c r="A3" s="55" t="s">
        <v>23</v>
      </c>
      <c r="B3" s="55">
        <v>80200000</v>
      </c>
      <c r="C3" s="55">
        <v>750</v>
      </c>
      <c r="D3" s="55">
        <v>153266000</v>
      </c>
      <c r="E3" s="55">
        <v>10</v>
      </c>
      <c r="F3" s="55">
        <v>20</v>
      </c>
      <c r="G3" s="55"/>
      <c r="H3" s="55"/>
      <c r="I3" s="55">
        <v>1000</v>
      </c>
      <c r="J3" s="55"/>
      <c r="K3" s="55"/>
      <c r="L3" s="55"/>
      <c r="M3" s="55"/>
      <c r="N3" s="55"/>
      <c r="O3" s="55"/>
      <c r="P3" s="55"/>
      <c r="Q3" s="62">
        <f t="shared" si="0"/>
        <v>1.4139999999999999</v>
      </c>
      <c r="R3" s="55">
        <f t="shared" ref="R3:R14" si="6">IF(A3&lt;&gt;"",IFERROR(D3-(ROUNDDOWN(Q3*B3,0)+QUOTIENT(ROUNDDOWN(Q3*B3,0)*IFERROR(E3,0),100)+QUOTIENT((ROUNDDOWN(Q3*B3,0)+QUOTIENT(ROUNDDOWN(Q3*B3,0)*IFERROR(E3,0),100))*IFERROR(F3,0),100)+QUOTIENT((QUOTIENT(ROUNDDOWN(Q3*B3,0)*IFERROR(E3,0),100)+QUOTIENT((ROUNDDOWN(Q3*B3,0)+QUOTIENT(ROUNDDOWN(Q3*B3,0)*IFERROR(E3,0),100))*IFERROR(F3,0),100))*10,100)),""),"")</f>
        <v>-54585</v>
      </c>
      <c r="S3" s="55">
        <f t="shared" si="1"/>
        <v>113402800</v>
      </c>
      <c r="T3" s="55">
        <f t="shared" si="2"/>
        <v>11340280</v>
      </c>
      <c r="U3" s="55">
        <f t="shared" si="3"/>
        <v>24948616</v>
      </c>
      <c r="V3" s="55">
        <f t="shared" si="4"/>
        <v>3628889</v>
      </c>
      <c r="W3" s="55">
        <f t="shared" ref="W3:W14" si="7">IF(A3&lt;&gt;"",IFERROR(
  ROUNDDOWN(Q3*B3,0)
+ QUOTIENT(ROUNDDOWN(Q3*B3,0)*IFERROR(E3,0),100)
+ QUOTIENT((ROUNDDOWN(Q3*B3,0)+QUOTIENT(ROUNDDOWN(Q3*B3,0)*IFERROR(E3,0),100))*IFERROR(F3,0),100)
+ QUOTIENT((QUOTIENT(ROUNDDOWN(Q3*B3,0)*IFERROR(E3,0),100)+QUOTIENT((ROUNDDOWN(Q3*B3,0)+QUOTIENT(ROUNDDOWN(Q3*B3,0)*IFERROR(E3,0),100))*IFERROR(F3,0),100))*10,100)
- ABS(IFERROR(R3,0)),""),"")</f>
        <v>153266000</v>
      </c>
      <c r="X3" s="55">
        <f t="shared" si="5"/>
        <v>0</v>
      </c>
      <c r="Y3" s="74"/>
      <c r="Z3" s="43"/>
      <c r="AA3" s="43"/>
      <c r="AB3" s="43"/>
      <c r="AC3" s="43"/>
      <c r="AD3" s="43"/>
      <c r="AE3" s="43"/>
      <c r="AF3" s="43"/>
      <c r="AG3" s="43"/>
      <c r="AH3" s="43"/>
      <c r="AI3" s="44"/>
    </row>
    <row r="4" spans="1:35" ht="21.5" customHeight="1" x14ac:dyDescent="0.6">
      <c r="A4" s="55" t="s">
        <v>23</v>
      </c>
      <c r="B4" s="55">
        <v>80200000</v>
      </c>
      <c r="C4" s="55">
        <v>750</v>
      </c>
      <c r="D4" s="55">
        <v>150000000</v>
      </c>
      <c r="E4" s="55">
        <v>10</v>
      </c>
      <c r="F4" s="55">
        <v>30</v>
      </c>
      <c r="G4" s="55"/>
      <c r="H4" s="55"/>
      <c r="I4" s="55"/>
      <c r="J4" s="55"/>
      <c r="K4" s="55"/>
      <c r="L4" s="55"/>
      <c r="M4" s="55"/>
      <c r="N4" s="55"/>
      <c r="O4" s="55"/>
      <c r="P4" s="55"/>
      <c r="Q4" s="62">
        <f t="shared" si="0"/>
        <v>1.2699999999999998</v>
      </c>
      <c r="R4" s="55">
        <f t="shared" si="6"/>
        <v>-30942</v>
      </c>
      <c r="S4" s="55">
        <f>IF(A4&lt;&gt;"",IFERROR(ROUNDDOWN(Q4*B4,0),""),"")</f>
        <v>101854000</v>
      </c>
      <c r="T4" s="55">
        <f>IF(A4&lt;&gt;"",IFERROR(QUOTIENT(ROUNDDOWN(Q4*B4,0)*IFERROR(E4,0),100),""),"")</f>
        <v>10185400</v>
      </c>
      <c r="U4" s="55">
        <f>IF(A4&lt;&gt;"",IFERROR(QUOTIENT((ROUNDDOWN(Q4*B4,0)+QUOTIENT(ROUNDDOWN(Q4*B4,0)*IFERROR(E4,0),100))*IFERROR(F4,0),100),""),"")</f>
        <v>33611820</v>
      </c>
      <c r="V4" s="55">
        <f>IF(A4&lt;&gt;"",IFERROR(QUOTIENT((QUOTIENT(ROUNDDOWN(Q4*B4,0)*IFERROR(E4,0),100)+QUOTIENT((ROUNDDOWN(Q4*B4,0)+QUOTIENT(ROUNDDOWN(Q4*B4,0)*IFERROR(E4,0),100))*IFERROR(F4,0),100))*10,100),""),"")</f>
        <v>4379722</v>
      </c>
      <c r="W4" s="55">
        <f t="shared" si="7"/>
        <v>150000000</v>
      </c>
      <c r="X4" s="55">
        <f t="shared" si="5"/>
        <v>0</v>
      </c>
      <c r="Y4" s="74"/>
      <c r="Z4" s="43"/>
      <c r="AA4" s="43"/>
      <c r="AB4" s="43"/>
      <c r="AC4" s="43"/>
      <c r="AD4" s="43"/>
      <c r="AE4" s="43"/>
      <c r="AF4" s="43"/>
      <c r="AG4" s="43"/>
      <c r="AH4" s="43"/>
      <c r="AI4" s="44"/>
    </row>
    <row r="5" spans="1:35" ht="21.5" customHeight="1" x14ac:dyDescent="0.6">
      <c r="A5" s="55"/>
      <c r="B5" s="55"/>
      <c r="C5" s="55"/>
      <c r="D5" s="55"/>
      <c r="E5" s="55"/>
      <c r="F5" s="55"/>
      <c r="G5" s="55"/>
      <c r="H5" s="55"/>
      <c r="I5" s="55"/>
      <c r="J5" s="55"/>
      <c r="K5" s="55"/>
      <c r="L5" s="55"/>
      <c r="M5" s="55"/>
      <c r="N5" s="55"/>
      <c r="O5" s="55"/>
      <c r="P5" s="55"/>
      <c r="Q5" s="62" t="str">
        <f t="shared" si="0"/>
        <v/>
      </c>
      <c r="R5" s="55" t="str">
        <f t="shared" si="6"/>
        <v/>
      </c>
      <c r="S5" s="55" t="str">
        <f t="shared" ref="S5:S14" si="8">IF(A5&lt;&gt;"",IFERROR(ROUNDDOWN(Q5*B5,0),""),"")</f>
        <v/>
      </c>
      <c r="T5" s="55" t="str">
        <f t="shared" ref="T5:T14" si="9">IF(A5&lt;&gt;"",IFERROR(QUOTIENT(ROUNDDOWN(Q5*B5,0)*IFERROR(E5,0),100),""),"")</f>
        <v/>
      </c>
      <c r="U5" s="55" t="str">
        <f t="shared" ref="U5:U14" si="10">IF(A5&lt;&gt;"",IFERROR(QUOTIENT((ROUNDDOWN(Q5*B5,0)+QUOTIENT(ROUNDDOWN(Q5*B5,0)*IFERROR(E5,0),100))*IFERROR(F5,0),100),""),"")</f>
        <v/>
      </c>
      <c r="V5" s="55" t="str">
        <f t="shared" ref="V5:V14" si="11">IF(A5&lt;&gt;"",IFERROR(QUOTIENT((QUOTIENT(ROUNDDOWN(Q5*B5,0)*IFERROR(E5,0),100)+QUOTIENT((ROUNDDOWN(Q5*B5,0)+QUOTIENT(ROUNDDOWN(Q5*B5,0)*IFERROR(E5,0),100))*IFERROR(F5,0),100))*10,100),""),"")</f>
        <v/>
      </c>
      <c r="W5" s="55" t="str">
        <f t="shared" si="7"/>
        <v/>
      </c>
      <c r="X5" s="55" t="str">
        <f t="shared" si="5"/>
        <v/>
      </c>
      <c r="Y5" s="74"/>
      <c r="Z5" s="43"/>
      <c r="AA5" s="43"/>
      <c r="AB5" s="43"/>
      <c r="AC5" s="43"/>
      <c r="AD5" s="43"/>
      <c r="AE5" s="43"/>
      <c r="AF5" s="43"/>
      <c r="AG5" s="43"/>
      <c r="AH5" s="43"/>
      <c r="AI5" s="44"/>
    </row>
    <row r="6" spans="1:35" ht="21.5" customHeight="1" x14ac:dyDescent="0.6">
      <c r="A6" s="55"/>
      <c r="B6" s="55"/>
      <c r="C6" s="55"/>
      <c r="D6" s="55"/>
      <c r="E6" s="55"/>
      <c r="F6" s="55"/>
      <c r="G6" s="55"/>
      <c r="H6" s="55"/>
      <c r="I6" s="55"/>
      <c r="J6" s="55"/>
      <c r="K6" s="55"/>
      <c r="L6" s="55"/>
      <c r="M6" s="55"/>
      <c r="N6" s="55"/>
      <c r="O6" s="55"/>
      <c r="P6" s="55"/>
      <c r="Q6" s="62" t="str">
        <f t="shared" si="0"/>
        <v/>
      </c>
      <c r="R6" s="55" t="str">
        <f t="shared" si="6"/>
        <v/>
      </c>
      <c r="S6" s="55" t="str">
        <f t="shared" si="8"/>
        <v/>
      </c>
      <c r="T6" s="55" t="str">
        <f t="shared" si="9"/>
        <v/>
      </c>
      <c r="U6" s="55" t="str">
        <f t="shared" si="10"/>
        <v/>
      </c>
      <c r="V6" s="55" t="str">
        <f t="shared" si="11"/>
        <v/>
      </c>
      <c r="W6" s="55" t="str">
        <f t="shared" si="7"/>
        <v/>
      </c>
      <c r="X6" s="55" t="str">
        <f t="shared" si="5"/>
        <v/>
      </c>
      <c r="Y6" s="74"/>
      <c r="Z6" s="43"/>
      <c r="AA6" s="43"/>
      <c r="AB6" s="43"/>
      <c r="AC6" s="43"/>
      <c r="AD6" s="43"/>
      <c r="AE6" s="43"/>
      <c r="AF6" s="43"/>
      <c r="AG6" s="43"/>
      <c r="AH6" s="43"/>
      <c r="AI6" s="44"/>
    </row>
    <row r="7" spans="1:35" ht="21.5" customHeight="1" x14ac:dyDescent="0.6">
      <c r="A7" s="55"/>
      <c r="B7" s="55"/>
      <c r="C7" s="55"/>
      <c r="D7" s="55"/>
      <c r="E7" s="55"/>
      <c r="F7" s="55"/>
      <c r="G7" s="55"/>
      <c r="H7" s="55"/>
      <c r="I7" s="55"/>
      <c r="J7" s="55"/>
      <c r="K7" s="55"/>
      <c r="L7" s="55"/>
      <c r="M7" s="55"/>
      <c r="N7" s="55"/>
      <c r="O7" s="55"/>
      <c r="P7" s="55"/>
      <c r="Q7" s="62" t="str">
        <f t="shared" si="0"/>
        <v/>
      </c>
      <c r="R7" s="55" t="str">
        <f t="shared" si="6"/>
        <v/>
      </c>
      <c r="S7" s="55" t="str">
        <f t="shared" si="8"/>
        <v/>
      </c>
      <c r="T7" s="55" t="str">
        <f t="shared" si="9"/>
        <v/>
      </c>
      <c r="U7" s="55" t="str">
        <f t="shared" si="10"/>
        <v/>
      </c>
      <c r="V7" s="55" t="str">
        <f t="shared" si="11"/>
        <v/>
      </c>
      <c r="W7" s="55" t="str">
        <f t="shared" si="7"/>
        <v/>
      </c>
      <c r="X7" s="55" t="str">
        <f t="shared" si="5"/>
        <v/>
      </c>
      <c r="Y7" s="74"/>
      <c r="Z7" s="43"/>
      <c r="AA7" s="43"/>
      <c r="AB7" s="43"/>
      <c r="AC7" s="43"/>
      <c r="AD7" s="43"/>
      <c r="AE7" s="43"/>
      <c r="AF7" s="43"/>
      <c r="AG7" s="43"/>
      <c r="AH7" s="43"/>
      <c r="AI7" s="44"/>
    </row>
    <row r="8" spans="1:35" ht="17" x14ac:dyDescent="0.6">
      <c r="A8" s="55"/>
      <c r="B8" s="55"/>
      <c r="C8" s="55"/>
      <c r="D8" s="55"/>
      <c r="E8" s="55"/>
      <c r="F8" s="55"/>
      <c r="G8" s="55"/>
      <c r="H8" s="55"/>
      <c r="I8" s="55"/>
      <c r="J8" s="55"/>
      <c r="K8" s="55"/>
      <c r="L8" s="55"/>
      <c r="M8" s="55"/>
      <c r="N8" s="55"/>
      <c r="O8" s="55"/>
      <c r="P8" s="55"/>
      <c r="Q8" s="62" t="str">
        <f t="shared" si="0"/>
        <v/>
      </c>
      <c r="R8" s="55" t="str">
        <f t="shared" si="6"/>
        <v/>
      </c>
      <c r="S8" s="55" t="str">
        <f t="shared" si="8"/>
        <v/>
      </c>
      <c r="T8" s="55" t="str">
        <f t="shared" si="9"/>
        <v/>
      </c>
      <c r="U8" s="55" t="str">
        <f t="shared" si="10"/>
        <v/>
      </c>
      <c r="V8" s="55" t="str">
        <f t="shared" si="11"/>
        <v/>
      </c>
      <c r="W8" s="55" t="str">
        <f t="shared" si="7"/>
        <v/>
      </c>
      <c r="X8" s="55" t="str">
        <f t="shared" si="5"/>
        <v/>
      </c>
      <c r="Y8" s="74"/>
      <c r="Z8" s="43"/>
      <c r="AA8" s="43"/>
      <c r="AB8" s="43"/>
      <c r="AC8" s="43"/>
      <c r="AD8" s="43"/>
      <c r="AE8" s="43"/>
      <c r="AF8" s="43"/>
      <c r="AG8" s="43"/>
      <c r="AH8" s="43"/>
      <c r="AI8" s="44"/>
    </row>
    <row r="9" spans="1:35" ht="21.5" customHeight="1" x14ac:dyDescent="0.6">
      <c r="A9" s="55"/>
      <c r="B9" s="55"/>
      <c r="C9" s="55"/>
      <c r="D9" s="55"/>
      <c r="E9" s="55"/>
      <c r="F9" s="55"/>
      <c r="G9" s="55"/>
      <c r="H9" s="55"/>
      <c r="I9" s="55"/>
      <c r="J9" s="55"/>
      <c r="K9" s="55"/>
      <c r="L9" s="55"/>
      <c r="M9" s="55"/>
      <c r="N9" s="55"/>
      <c r="O9" s="55"/>
      <c r="P9" s="55"/>
      <c r="Q9" s="62" t="str">
        <f t="shared" si="0"/>
        <v/>
      </c>
      <c r="R9" s="55" t="str">
        <f t="shared" si="6"/>
        <v/>
      </c>
      <c r="S9" s="55" t="str">
        <f t="shared" si="8"/>
        <v/>
      </c>
      <c r="T9" s="55" t="str">
        <f t="shared" si="9"/>
        <v/>
      </c>
      <c r="U9" s="55" t="str">
        <f t="shared" si="10"/>
        <v/>
      </c>
      <c r="V9" s="55" t="str">
        <f t="shared" si="11"/>
        <v/>
      </c>
      <c r="W9" s="55" t="str">
        <f t="shared" si="7"/>
        <v/>
      </c>
      <c r="X9" s="55" t="str">
        <f t="shared" si="5"/>
        <v/>
      </c>
      <c r="Y9" s="74"/>
      <c r="Z9" s="43"/>
      <c r="AA9" s="43"/>
      <c r="AB9" s="43"/>
      <c r="AC9" s="43"/>
      <c r="AD9" s="43"/>
      <c r="AE9" s="43"/>
      <c r="AF9" s="43"/>
      <c r="AG9" s="43"/>
      <c r="AH9" s="43"/>
      <c r="AI9" s="44"/>
    </row>
    <row r="10" spans="1:35" ht="21.5" customHeight="1" x14ac:dyDescent="0.6">
      <c r="A10" s="55"/>
      <c r="B10" s="55"/>
      <c r="C10" s="55"/>
      <c r="D10" s="55"/>
      <c r="E10" s="55"/>
      <c r="F10" s="55"/>
      <c r="G10" s="55"/>
      <c r="H10" s="55"/>
      <c r="I10" s="55"/>
      <c r="J10" s="55"/>
      <c r="K10" s="55"/>
      <c r="L10" s="55"/>
      <c r="M10" s="55"/>
      <c r="N10" s="55"/>
      <c r="O10" s="55"/>
      <c r="P10" s="55"/>
      <c r="Q10" s="62" t="str">
        <f t="shared" si="0"/>
        <v/>
      </c>
      <c r="R10" s="55" t="str">
        <f t="shared" si="6"/>
        <v/>
      </c>
      <c r="S10" s="55" t="str">
        <f t="shared" si="8"/>
        <v/>
      </c>
      <c r="T10" s="55" t="str">
        <f t="shared" si="9"/>
        <v/>
      </c>
      <c r="U10" s="55" t="str">
        <f t="shared" si="10"/>
        <v/>
      </c>
      <c r="V10" s="55" t="str">
        <f t="shared" si="11"/>
        <v/>
      </c>
      <c r="W10" s="55" t="str">
        <f t="shared" si="7"/>
        <v/>
      </c>
      <c r="X10" s="55" t="str">
        <f t="shared" si="5"/>
        <v/>
      </c>
      <c r="Y10" s="74"/>
      <c r="Z10" s="43"/>
      <c r="AA10" s="43"/>
      <c r="AB10" s="43"/>
      <c r="AC10" s="43"/>
      <c r="AD10" s="43"/>
      <c r="AE10" s="43"/>
      <c r="AF10" s="43"/>
      <c r="AG10" s="43"/>
      <c r="AH10" s="43"/>
      <c r="AI10" s="44"/>
    </row>
    <row r="11" spans="1:35" ht="21.5" customHeight="1" x14ac:dyDescent="0.6">
      <c r="A11" s="55"/>
      <c r="B11" s="55"/>
      <c r="C11" s="55"/>
      <c r="D11" s="55"/>
      <c r="E11" s="55"/>
      <c r="F11" s="55"/>
      <c r="G11" s="55"/>
      <c r="H11" s="55"/>
      <c r="I11" s="55"/>
      <c r="J11" s="55"/>
      <c r="K11" s="55"/>
      <c r="L11" s="55"/>
      <c r="M11" s="55"/>
      <c r="N11" s="55"/>
      <c r="O11" s="55"/>
      <c r="P11" s="55"/>
      <c r="Q11" s="62" t="str">
        <f t="shared" si="0"/>
        <v/>
      </c>
      <c r="R11" s="55" t="str">
        <f t="shared" si="6"/>
        <v/>
      </c>
      <c r="S11" s="55" t="str">
        <f t="shared" si="8"/>
        <v/>
      </c>
      <c r="T11" s="55" t="str">
        <f t="shared" si="9"/>
        <v/>
      </c>
      <c r="U11" s="55" t="str">
        <f t="shared" si="10"/>
        <v/>
      </c>
      <c r="V11" s="55" t="str">
        <f t="shared" si="11"/>
        <v/>
      </c>
      <c r="W11" s="55" t="str">
        <f t="shared" si="7"/>
        <v/>
      </c>
      <c r="X11" s="55" t="str">
        <f t="shared" si="5"/>
        <v/>
      </c>
      <c r="Y11" s="74"/>
      <c r="Z11" s="43"/>
      <c r="AA11" s="43"/>
      <c r="AB11" s="43"/>
      <c r="AC11" s="43"/>
      <c r="AD11" s="43"/>
      <c r="AE11" s="43"/>
      <c r="AF11" s="43"/>
      <c r="AG11" s="43"/>
      <c r="AH11" s="43"/>
      <c r="AI11" s="44"/>
    </row>
    <row r="12" spans="1:35" ht="21.5" customHeight="1" x14ac:dyDescent="0.6">
      <c r="A12" s="55"/>
      <c r="B12" s="55"/>
      <c r="C12" s="55"/>
      <c r="D12" s="55"/>
      <c r="E12" s="55"/>
      <c r="F12" s="55"/>
      <c r="G12" s="55"/>
      <c r="H12" s="55"/>
      <c r="I12" s="55"/>
      <c r="J12" s="55"/>
      <c r="K12" s="55"/>
      <c r="L12" s="55"/>
      <c r="M12" s="55"/>
      <c r="N12" s="55"/>
      <c r="O12" s="55"/>
      <c r="P12" s="55"/>
      <c r="Q12" s="62" t="str">
        <f t="shared" si="0"/>
        <v/>
      </c>
      <c r="R12" s="55" t="str">
        <f t="shared" si="6"/>
        <v/>
      </c>
      <c r="S12" s="55" t="str">
        <f t="shared" si="8"/>
        <v/>
      </c>
      <c r="T12" s="55" t="str">
        <f t="shared" si="9"/>
        <v/>
      </c>
      <c r="U12" s="55" t="str">
        <f t="shared" si="10"/>
        <v/>
      </c>
      <c r="V12" s="55" t="str">
        <f t="shared" si="11"/>
        <v/>
      </c>
      <c r="W12" s="55" t="str">
        <f t="shared" si="7"/>
        <v/>
      </c>
      <c r="X12" s="55" t="str">
        <f t="shared" si="5"/>
        <v/>
      </c>
      <c r="Y12" s="74"/>
      <c r="Z12" s="43"/>
      <c r="AA12" s="43"/>
      <c r="AB12" s="43"/>
      <c r="AC12" s="43"/>
      <c r="AD12" s="43"/>
      <c r="AE12" s="43"/>
      <c r="AF12" s="43"/>
      <c r="AG12" s="43"/>
      <c r="AH12" s="43"/>
      <c r="AI12" s="44"/>
    </row>
    <row r="13" spans="1:35" ht="21.5" customHeight="1" x14ac:dyDescent="0.6">
      <c r="A13" s="56"/>
      <c r="B13" s="57"/>
      <c r="C13" s="58"/>
      <c r="D13" s="58"/>
      <c r="E13" s="59"/>
      <c r="F13" s="59"/>
      <c r="G13" s="60"/>
      <c r="H13" s="60"/>
      <c r="I13" s="60"/>
      <c r="J13" s="56"/>
      <c r="K13" s="60"/>
      <c r="L13" s="60"/>
      <c r="M13" s="60"/>
      <c r="N13" s="59"/>
      <c r="O13" s="61"/>
      <c r="P13" s="56"/>
      <c r="Q13" s="62" t="str">
        <f t="shared" si="0"/>
        <v/>
      </c>
      <c r="R13" s="55" t="str">
        <f t="shared" si="6"/>
        <v/>
      </c>
      <c r="S13" s="55" t="str">
        <f t="shared" si="8"/>
        <v/>
      </c>
      <c r="T13" s="55" t="str">
        <f t="shared" si="9"/>
        <v/>
      </c>
      <c r="U13" s="55" t="str">
        <f t="shared" si="10"/>
        <v/>
      </c>
      <c r="V13" s="55" t="str">
        <f t="shared" si="11"/>
        <v/>
      </c>
      <c r="W13" s="55" t="str">
        <f t="shared" si="7"/>
        <v/>
      </c>
      <c r="X13" s="55" t="str">
        <f t="shared" si="5"/>
        <v/>
      </c>
      <c r="Y13" s="74"/>
      <c r="Z13" s="43"/>
      <c r="AA13" s="43"/>
      <c r="AB13" s="43"/>
      <c r="AC13" s="43"/>
      <c r="AD13" s="43"/>
      <c r="AE13" s="43"/>
      <c r="AF13" s="43"/>
      <c r="AG13" s="43"/>
      <c r="AH13" s="43"/>
      <c r="AI13" s="44"/>
    </row>
    <row r="14" spans="1:35" ht="21.5" customHeight="1" x14ac:dyDescent="0.6">
      <c r="A14" s="56"/>
      <c r="B14" s="57"/>
      <c r="C14" s="58"/>
      <c r="D14" s="58"/>
      <c r="E14" s="59"/>
      <c r="F14" s="59"/>
      <c r="G14" s="60"/>
      <c r="H14" s="60"/>
      <c r="I14" s="60"/>
      <c r="J14" s="56"/>
      <c r="K14" s="60"/>
      <c r="L14" s="60"/>
      <c r="M14" s="60"/>
      <c r="N14" s="59"/>
      <c r="O14" s="61"/>
      <c r="P14" s="56"/>
      <c r="Q14" s="62" t="str">
        <f t="shared" si="0"/>
        <v/>
      </c>
      <c r="R14" s="55" t="str">
        <f t="shared" si="6"/>
        <v/>
      </c>
      <c r="S14" s="55" t="str">
        <f t="shared" si="8"/>
        <v/>
      </c>
      <c r="T14" s="55" t="str">
        <f t="shared" si="9"/>
        <v/>
      </c>
      <c r="U14" s="55" t="str">
        <f t="shared" si="10"/>
        <v/>
      </c>
      <c r="V14" s="55" t="str">
        <f t="shared" si="11"/>
        <v/>
      </c>
      <c r="W14" s="55" t="str">
        <f t="shared" si="7"/>
        <v/>
      </c>
      <c r="X14" s="55" t="str">
        <f t="shared" si="5"/>
        <v/>
      </c>
      <c r="Y14" s="74"/>
      <c r="Z14" s="43"/>
      <c r="AA14" s="43"/>
      <c r="AB14" s="43"/>
      <c r="AC14" s="43"/>
      <c r="AD14" s="43"/>
      <c r="AE14" s="43"/>
      <c r="AF14" s="43"/>
      <c r="AG14" s="43"/>
      <c r="AH14" s="43"/>
      <c r="AI14" s="44"/>
    </row>
    <row r="15" spans="1:35" ht="21.5" customHeight="1" x14ac:dyDescent="0.45">
      <c r="A15" s="125" t="s">
        <v>36</v>
      </c>
      <c r="B15" s="126"/>
      <c r="C15" s="126"/>
      <c r="D15" s="127"/>
      <c r="E15" s="90" t="s">
        <v>37</v>
      </c>
      <c r="F15" s="91"/>
      <c r="G15" s="84" t="s">
        <v>44</v>
      </c>
      <c r="H15" s="87" t="s">
        <v>43</v>
      </c>
      <c r="I15" s="84" t="s">
        <v>45</v>
      </c>
      <c r="J15" s="90" t="s">
        <v>38</v>
      </c>
      <c r="K15" s="104"/>
      <c r="L15" s="104"/>
      <c r="M15" s="104"/>
      <c r="N15" s="104"/>
      <c r="O15" s="104"/>
      <c r="P15" s="91"/>
      <c r="Q15" s="75" t="s">
        <v>42</v>
      </c>
      <c r="R15" s="76"/>
      <c r="S15" s="76"/>
      <c r="T15" s="76"/>
      <c r="U15" s="76"/>
      <c r="V15" s="76"/>
      <c r="W15" s="76"/>
      <c r="X15" s="77"/>
      <c r="Y15" s="74"/>
      <c r="Z15" s="43"/>
      <c r="AA15" s="43"/>
      <c r="AB15" s="43"/>
      <c r="AC15" s="43"/>
      <c r="AD15" s="43"/>
      <c r="AE15" s="43"/>
      <c r="AF15" s="43"/>
      <c r="AG15" s="43"/>
      <c r="AH15" s="43"/>
      <c r="AI15" s="44"/>
    </row>
    <row r="16" spans="1:35" ht="21.5" customHeight="1" x14ac:dyDescent="0.45">
      <c r="A16" s="128"/>
      <c r="B16" s="129"/>
      <c r="C16" s="129"/>
      <c r="D16" s="130"/>
      <c r="E16" s="92"/>
      <c r="F16" s="93"/>
      <c r="G16" s="85"/>
      <c r="H16" s="88"/>
      <c r="I16" s="85"/>
      <c r="J16" s="92"/>
      <c r="K16" s="105"/>
      <c r="L16" s="105"/>
      <c r="M16" s="105"/>
      <c r="N16" s="105"/>
      <c r="O16" s="105"/>
      <c r="P16" s="93"/>
      <c r="Q16" s="78"/>
      <c r="R16" s="79"/>
      <c r="S16" s="79"/>
      <c r="T16" s="79"/>
      <c r="U16" s="79"/>
      <c r="V16" s="79"/>
      <c r="W16" s="79"/>
      <c r="X16" s="80"/>
      <c r="Y16" s="74"/>
      <c r="Z16" s="43"/>
      <c r="AA16" s="43"/>
      <c r="AB16" s="43"/>
      <c r="AC16" s="43"/>
      <c r="AD16" s="43"/>
      <c r="AE16" s="43"/>
      <c r="AF16" s="43"/>
      <c r="AG16" s="43"/>
      <c r="AH16" s="43"/>
      <c r="AI16" s="44"/>
    </row>
    <row r="17" spans="1:49" ht="21.5" customHeight="1" x14ac:dyDescent="0.45">
      <c r="A17" s="128"/>
      <c r="B17" s="129"/>
      <c r="C17" s="129"/>
      <c r="D17" s="130"/>
      <c r="E17" s="92"/>
      <c r="F17" s="93"/>
      <c r="G17" s="85"/>
      <c r="H17" s="88"/>
      <c r="I17" s="85"/>
      <c r="J17" s="92"/>
      <c r="K17" s="105"/>
      <c r="L17" s="105"/>
      <c r="M17" s="105"/>
      <c r="N17" s="105"/>
      <c r="O17" s="105"/>
      <c r="P17" s="93"/>
      <c r="Q17" s="78"/>
      <c r="R17" s="79"/>
      <c r="S17" s="79"/>
      <c r="T17" s="79"/>
      <c r="U17" s="79"/>
      <c r="V17" s="79"/>
      <c r="W17" s="79"/>
      <c r="X17" s="80"/>
      <c r="Y17" s="74"/>
      <c r="Z17" s="43"/>
      <c r="AA17" s="43"/>
      <c r="AB17" s="43"/>
      <c r="AC17" s="43"/>
      <c r="AD17" s="43"/>
      <c r="AE17" s="43"/>
      <c r="AF17" s="43"/>
      <c r="AG17" s="43"/>
      <c r="AH17" s="43"/>
      <c r="AI17" s="44"/>
    </row>
    <row r="18" spans="1:49" ht="21.5" customHeight="1" x14ac:dyDescent="0.45">
      <c r="A18" s="128"/>
      <c r="B18" s="129"/>
      <c r="C18" s="129"/>
      <c r="D18" s="130"/>
      <c r="E18" s="92"/>
      <c r="F18" s="93"/>
      <c r="G18" s="85"/>
      <c r="H18" s="88"/>
      <c r="I18" s="85"/>
      <c r="J18" s="92"/>
      <c r="K18" s="105"/>
      <c r="L18" s="105"/>
      <c r="M18" s="105"/>
      <c r="N18" s="105"/>
      <c r="O18" s="105"/>
      <c r="P18" s="93"/>
      <c r="Q18" s="78"/>
      <c r="R18" s="79"/>
      <c r="S18" s="79"/>
      <c r="T18" s="79"/>
      <c r="U18" s="79"/>
      <c r="V18" s="79"/>
      <c r="W18" s="79"/>
      <c r="X18" s="80"/>
      <c r="Y18" s="74"/>
      <c r="Z18" s="43"/>
      <c r="AA18" s="43"/>
      <c r="AB18" s="43"/>
      <c r="AC18" s="43"/>
      <c r="AD18" s="43"/>
      <c r="AE18" s="43"/>
      <c r="AF18" s="43"/>
      <c r="AG18" s="43"/>
      <c r="AH18" s="43"/>
      <c r="AI18" s="44"/>
    </row>
    <row r="19" spans="1:49" ht="21.5" customHeight="1" x14ac:dyDescent="0.45">
      <c r="A19" s="128"/>
      <c r="B19" s="129"/>
      <c r="C19" s="129"/>
      <c r="D19" s="130"/>
      <c r="E19" s="92"/>
      <c r="F19" s="93"/>
      <c r="G19" s="85"/>
      <c r="H19" s="88"/>
      <c r="I19" s="85"/>
      <c r="J19" s="92"/>
      <c r="K19" s="105"/>
      <c r="L19" s="105"/>
      <c r="M19" s="105"/>
      <c r="N19" s="105"/>
      <c r="O19" s="105"/>
      <c r="P19" s="93"/>
      <c r="Q19" s="78"/>
      <c r="R19" s="79"/>
      <c r="S19" s="79"/>
      <c r="T19" s="79"/>
      <c r="U19" s="79"/>
      <c r="V19" s="79"/>
      <c r="W19" s="79"/>
      <c r="X19" s="80"/>
      <c r="Y19" s="74"/>
      <c r="Z19" s="43"/>
      <c r="AA19" s="43"/>
      <c r="AB19" s="43"/>
      <c r="AC19" s="43"/>
      <c r="AD19" s="43"/>
      <c r="AE19" s="43"/>
      <c r="AF19" s="43"/>
      <c r="AG19" s="43"/>
      <c r="AH19" s="43"/>
      <c r="AI19" s="44"/>
    </row>
    <row r="20" spans="1:49" ht="128" customHeight="1" x14ac:dyDescent="0.45">
      <c r="A20" s="131"/>
      <c r="B20" s="132"/>
      <c r="C20" s="132"/>
      <c r="D20" s="133"/>
      <c r="E20" s="94"/>
      <c r="F20" s="95"/>
      <c r="G20" s="86"/>
      <c r="H20" s="89"/>
      <c r="I20" s="86"/>
      <c r="J20" s="94"/>
      <c r="K20" s="106"/>
      <c r="L20" s="106"/>
      <c r="M20" s="106"/>
      <c r="N20" s="106"/>
      <c r="O20" s="106"/>
      <c r="P20" s="95"/>
      <c r="Q20" s="81"/>
      <c r="R20" s="82"/>
      <c r="S20" s="82"/>
      <c r="T20" s="82"/>
      <c r="U20" s="82"/>
      <c r="V20" s="82"/>
      <c r="W20" s="82"/>
      <c r="X20" s="83"/>
      <c r="Y20" s="74"/>
      <c r="Z20" s="43"/>
      <c r="AA20" s="43"/>
      <c r="AB20" s="43"/>
      <c r="AC20" s="43"/>
      <c r="AD20" s="43"/>
      <c r="AE20" s="43"/>
      <c r="AF20" s="43"/>
      <c r="AG20" s="43"/>
      <c r="AH20" s="43"/>
      <c r="AI20" s="44"/>
    </row>
    <row r="21" spans="1:49" s="40" customFormat="1" ht="21.5" customHeight="1" x14ac:dyDescent="0.85">
      <c r="A21" s="122" t="s">
        <v>34</v>
      </c>
      <c r="B21" s="123"/>
      <c r="C21" s="123"/>
      <c r="D21" s="123"/>
      <c r="E21" s="123"/>
      <c r="F21" s="123"/>
      <c r="G21" s="123"/>
      <c r="H21" s="123"/>
      <c r="I21" s="123"/>
      <c r="J21" s="123"/>
      <c r="K21" s="123"/>
      <c r="L21" s="123"/>
      <c r="M21" s="123"/>
      <c r="N21" s="123"/>
      <c r="O21" s="123"/>
      <c r="P21" s="124"/>
      <c r="Q21" s="27"/>
      <c r="R21" s="27"/>
      <c r="S21" s="27"/>
      <c r="T21" s="27"/>
      <c r="U21" s="27"/>
      <c r="V21" s="27"/>
      <c r="W21" s="27"/>
      <c r="X21" s="27"/>
      <c r="Y21" s="74"/>
      <c r="Z21" s="43"/>
      <c r="AA21" s="43"/>
      <c r="AB21" s="43"/>
      <c r="AC21" s="43"/>
      <c r="AD21" s="43"/>
      <c r="AE21" s="43"/>
      <c r="AF21" s="43"/>
      <c r="AG21" s="43"/>
      <c r="AH21" s="43"/>
      <c r="AI21" s="44"/>
      <c r="AJ21" s="39"/>
      <c r="AK21" s="39"/>
      <c r="AL21" s="39"/>
      <c r="AM21" s="39"/>
      <c r="AN21" s="39"/>
      <c r="AO21" s="39"/>
      <c r="AP21" s="39"/>
      <c r="AQ21" s="39"/>
      <c r="AR21" s="39"/>
      <c r="AS21" s="39"/>
      <c r="AT21" s="39"/>
      <c r="AU21" s="39"/>
      <c r="AV21" s="39"/>
      <c r="AW21" s="39"/>
    </row>
    <row r="22" spans="1:49" s="40" customFormat="1" ht="21.5" customHeight="1" x14ac:dyDescent="0.85">
      <c r="A22" s="119" t="s">
        <v>33</v>
      </c>
      <c r="B22" s="120"/>
      <c r="C22" s="120"/>
      <c r="D22" s="120"/>
      <c r="E22" s="120"/>
      <c r="F22" s="120"/>
      <c r="G22" s="120"/>
      <c r="H22" s="120"/>
      <c r="I22" s="121"/>
      <c r="J22" s="66"/>
      <c r="K22" s="65" t="s">
        <v>31</v>
      </c>
      <c r="L22" s="66"/>
      <c r="M22" s="66"/>
      <c r="N22" s="66"/>
      <c r="O22" s="66"/>
      <c r="P22" s="67"/>
      <c r="Q22" s="27"/>
      <c r="R22" s="27"/>
      <c r="S22" s="27"/>
      <c r="T22" s="27"/>
      <c r="U22" s="27"/>
      <c r="V22" s="27"/>
      <c r="W22" s="27"/>
      <c r="X22" s="27"/>
      <c r="Y22" s="74"/>
      <c r="Z22" s="43"/>
      <c r="AA22" s="43"/>
      <c r="AB22" s="43"/>
      <c r="AC22" s="43"/>
      <c r="AD22" s="43"/>
      <c r="AE22" s="43"/>
      <c r="AF22" s="43"/>
      <c r="AG22" s="43"/>
      <c r="AH22" s="43"/>
      <c r="AI22" s="44"/>
      <c r="AJ22" s="39"/>
      <c r="AK22" s="39"/>
      <c r="AL22" s="39"/>
      <c r="AM22" s="39"/>
      <c r="AN22" s="39"/>
      <c r="AO22" s="39"/>
      <c r="AP22" s="39"/>
      <c r="AQ22" s="39"/>
      <c r="AR22" s="39"/>
      <c r="AS22" s="39"/>
      <c r="AT22" s="39"/>
      <c r="AU22" s="39"/>
      <c r="AV22" s="39"/>
      <c r="AW22" s="39"/>
    </row>
    <row r="23" spans="1:49" s="40" customFormat="1" ht="21.5" customHeight="1" x14ac:dyDescent="0.85">
      <c r="A23" s="116" t="s">
        <v>49</v>
      </c>
      <c r="B23" s="117"/>
      <c r="C23" s="117"/>
      <c r="D23" s="117"/>
      <c r="E23" s="117"/>
      <c r="F23" s="117"/>
      <c r="G23" s="117"/>
      <c r="H23" s="118"/>
      <c r="I23" s="30"/>
      <c r="J23" s="68"/>
      <c r="K23" s="98" t="s">
        <v>30</v>
      </c>
      <c r="L23" s="99"/>
      <c r="M23" s="99"/>
      <c r="N23" s="99"/>
      <c r="O23" s="100"/>
      <c r="P23" s="134" t="s">
        <v>29</v>
      </c>
      <c r="Q23" s="27"/>
      <c r="R23" s="27"/>
      <c r="S23" s="27"/>
      <c r="T23" s="27"/>
      <c r="U23" s="27"/>
      <c r="V23" s="27"/>
      <c r="W23" s="27"/>
      <c r="X23" s="27"/>
      <c r="Y23" s="74"/>
      <c r="Z23" s="43"/>
      <c r="AA23" s="43"/>
      <c r="AB23" s="43"/>
      <c r="AC23" s="43"/>
      <c r="AD23" s="43"/>
      <c r="AE23" s="43"/>
      <c r="AF23" s="43"/>
      <c r="AG23" s="43"/>
      <c r="AH23" s="43"/>
      <c r="AI23" s="44"/>
      <c r="AJ23" s="39"/>
      <c r="AK23" s="39"/>
      <c r="AL23" s="39"/>
      <c r="AM23" s="39"/>
      <c r="AN23" s="39"/>
      <c r="AO23" s="39"/>
      <c r="AP23" s="39"/>
      <c r="AQ23" s="39"/>
      <c r="AR23" s="39"/>
      <c r="AS23" s="39"/>
      <c r="AT23" s="39"/>
      <c r="AU23" s="39"/>
      <c r="AV23" s="39"/>
      <c r="AW23" s="39"/>
    </row>
    <row r="24" spans="1:49" s="40" customFormat="1" ht="21.5" customHeight="1" x14ac:dyDescent="0.85">
      <c r="A24" s="113" t="s">
        <v>32</v>
      </c>
      <c r="B24" s="114"/>
      <c r="C24" s="114"/>
      <c r="D24" s="114"/>
      <c r="E24" s="114"/>
      <c r="F24" s="114"/>
      <c r="G24" s="115"/>
      <c r="H24" s="30"/>
      <c r="I24" s="30"/>
      <c r="J24" s="69"/>
      <c r="K24" s="101"/>
      <c r="L24" s="102"/>
      <c r="M24" s="102"/>
      <c r="N24" s="102"/>
      <c r="O24" s="103"/>
      <c r="P24" s="135"/>
      <c r="Q24" s="27"/>
      <c r="R24" s="27"/>
      <c r="S24" s="27"/>
      <c r="T24" s="27"/>
      <c r="U24" s="27"/>
      <c r="V24" s="27"/>
      <c r="W24" s="27"/>
      <c r="X24" s="27"/>
      <c r="Y24" s="74"/>
      <c r="Z24" s="43"/>
      <c r="AA24" s="43"/>
      <c r="AB24" s="43"/>
      <c r="AC24" s="43"/>
      <c r="AD24" s="43"/>
      <c r="AE24" s="43"/>
      <c r="AF24" s="43"/>
      <c r="AG24" s="43"/>
      <c r="AH24" s="43"/>
      <c r="AI24" s="44"/>
      <c r="AJ24" s="39"/>
      <c r="AK24" s="39"/>
      <c r="AL24" s="39"/>
      <c r="AM24" s="39"/>
      <c r="AN24" s="39"/>
      <c r="AO24" s="39"/>
      <c r="AP24" s="39"/>
      <c r="AQ24" s="39"/>
      <c r="AR24" s="39"/>
      <c r="AS24" s="39"/>
      <c r="AT24" s="39"/>
      <c r="AU24" s="39"/>
      <c r="AV24" s="39"/>
      <c r="AW24" s="39"/>
    </row>
    <row r="25" spans="1:49" s="40" customFormat="1" ht="21.5" customHeight="1" x14ac:dyDescent="0.85">
      <c r="A25" s="110" t="s">
        <v>26</v>
      </c>
      <c r="B25" s="111"/>
      <c r="C25" s="111"/>
      <c r="D25" s="111"/>
      <c r="E25" s="111"/>
      <c r="F25" s="112"/>
      <c r="G25" s="30"/>
      <c r="H25" s="30"/>
      <c r="I25" s="30"/>
      <c r="J25" s="70"/>
      <c r="K25" s="98" t="s">
        <v>30</v>
      </c>
      <c r="L25" s="99"/>
      <c r="M25" s="99"/>
      <c r="N25" s="99"/>
      <c r="O25" s="100"/>
      <c r="P25" s="96" t="s">
        <v>28</v>
      </c>
      <c r="Q25" s="27"/>
      <c r="R25" s="27"/>
      <c r="S25" s="27"/>
      <c r="T25" s="27"/>
      <c r="U25" s="27"/>
      <c r="V25" s="27"/>
      <c r="W25" s="27"/>
      <c r="X25" s="27"/>
      <c r="Y25" s="74"/>
      <c r="Z25" s="43"/>
      <c r="AA25" s="43"/>
      <c r="AB25" s="43"/>
      <c r="AC25" s="43"/>
      <c r="AD25" s="43"/>
      <c r="AE25" s="43"/>
      <c r="AF25" s="43"/>
      <c r="AG25" s="43"/>
      <c r="AH25" s="43"/>
      <c r="AI25" s="44"/>
      <c r="AJ25" s="39"/>
      <c r="AK25" s="39"/>
      <c r="AL25" s="39"/>
      <c r="AM25" s="39"/>
      <c r="AN25" s="39"/>
      <c r="AO25" s="39"/>
      <c r="AP25" s="39"/>
      <c r="AQ25" s="39"/>
      <c r="AR25" s="39"/>
      <c r="AS25" s="39"/>
      <c r="AT25" s="39"/>
      <c r="AU25" s="39"/>
      <c r="AV25" s="39"/>
      <c r="AW25" s="39"/>
    </row>
    <row r="26" spans="1:49" ht="21" x14ac:dyDescent="0.85">
      <c r="A26" s="107" t="s">
        <v>25</v>
      </c>
      <c r="B26" s="108"/>
      <c r="C26" s="108"/>
      <c r="D26" s="109"/>
      <c r="E26" s="29"/>
      <c r="F26" s="29"/>
      <c r="G26" s="30"/>
      <c r="H26" s="30"/>
      <c r="I26" s="30"/>
      <c r="J26" s="71"/>
      <c r="K26" s="101"/>
      <c r="L26" s="102"/>
      <c r="M26" s="102"/>
      <c r="N26" s="102"/>
      <c r="O26" s="103"/>
      <c r="P26" s="97"/>
      <c r="Q26" s="27"/>
      <c r="R26" s="27"/>
      <c r="S26" s="27"/>
      <c r="T26" s="27"/>
      <c r="U26" s="27"/>
      <c r="V26" s="27"/>
      <c r="W26" s="27"/>
      <c r="X26" s="27"/>
      <c r="Y26" s="74"/>
    </row>
  </sheetData>
  <mergeCells count="18">
    <mergeCell ref="E15:F20"/>
    <mergeCell ref="P25:P26"/>
    <mergeCell ref="K25:O26"/>
    <mergeCell ref="J15:P20"/>
    <mergeCell ref="A26:D26"/>
    <mergeCell ref="A25:F25"/>
    <mergeCell ref="A24:G24"/>
    <mergeCell ref="A23:H23"/>
    <mergeCell ref="A22:I22"/>
    <mergeCell ref="A21:P21"/>
    <mergeCell ref="A15:D20"/>
    <mergeCell ref="K23:O24"/>
    <mergeCell ref="P23:P24"/>
    <mergeCell ref="Y1:Y26"/>
    <mergeCell ref="Q15:X20"/>
    <mergeCell ref="I15:I20"/>
    <mergeCell ref="H15:H20"/>
    <mergeCell ref="G15:G20"/>
  </mergeCells>
  <dataValidations count="1">
    <dataValidation type="whole" showInputMessage="1" showErrorMessage="1" sqref="B1" xr:uid="{F0A7D7BC-5322-4A29-AC65-11295FA96AB7}">
      <formula1>40000000</formula1>
      <formula2>200000000</formula2>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C3FE8-2AD8-4D17-A850-079B9504169B}">
  <sheetPr codeName="Sheet2"/>
  <dimension ref="A1:L21"/>
  <sheetViews>
    <sheetView rightToLeft="1" topLeftCell="C1" zoomScaleNormal="100" workbookViewId="0">
      <selection activeCell="D1" sqref="D1:G1"/>
    </sheetView>
  </sheetViews>
  <sheetFormatPr defaultColWidth="11.5" defaultRowHeight="30" customHeight="1" x14ac:dyDescent="0.35"/>
  <cols>
    <col min="1" max="2" width="8.4140625" hidden="1" customWidth="1"/>
    <col min="3" max="3" width="5.08203125" bestFit="1" customWidth="1"/>
    <col min="4" max="4" width="11.75" customWidth="1"/>
    <col min="5" max="5" width="14.75" customWidth="1"/>
    <col min="6" max="6" width="9.25" style="9" bestFit="1" customWidth="1"/>
    <col min="7" max="7" width="13.08203125" style="10" customWidth="1"/>
    <col min="8" max="8" width="7.08203125" style="13" customWidth="1"/>
    <col min="9" max="9" width="8.4140625" style="13" customWidth="1"/>
    <col min="10" max="10" width="13.75" style="11" bestFit="1" customWidth="1"/>
    <col min="11" max="11" width="7.4140625" customWidth="1"/>
    <col min="12" max="12" width="22.75" bestFit="1" customWidth="1"/>
  </cols>
  <sheetData>
    <row r="1" spans="1:12" s="8" customFormat="1" ht="67.5" customHeight="1" x14ac:dyDescent="0.35">
      <c r="A1" s="7" t="s">
        <v>7</v>
      </c>
      <c r="B1" s="7" t="s">
        <v>10</v>
      </c>
      <c r="C1" s="15" t="s">
        <v>11</v>
      </c>
      <c r="D1" s="15" t="s">
        <v>8</v>
      </c>
      <c r="E1" s="15" t="s">
        <v>12</v>
      </c>
      <c r="F1" s="16" t="s">
        <v>13</v>
      </c>
      <c r="G1" s="17" t="s">
        <v>14</v>
      </c>
      <c r="H1" s="18" t="s">
        <v>3</v>
      </c>
      <c r="I1" s="18" t="s">
        <v>4</v>
      </c>
      <c r="J1" s="19" t="s">
        <v>15</v>
      </c>
      <c r="K1" s="15" t="s">
        <v>2</v>
      </c>
    </row>
    <row r="2" spans="1:12" s="3" customFormat="1" ht="30" customHeight="1" x14ac:dyDescent="0.65">
      <c r="A2" s="2">
        <v>100</v>
      </c>
      <c r="B2" s="2" t="str">
        <f t="shared" ref="B2:B21" si="0">IF(J2&gt;0,100,"")</f>
        <v/>
      </c>
      <c r="C2" s="2">
        <v>1</v>
      </c>
      <c r="D2" s="20"/>
      <c r="E2" s="2"/>
      <c r="F2" s="21"/>
      <c r="G2" s="22"/>
      <c r="H2" s="23"/>
      <c r="I2" s="23"/>
      <c r="J2" s="4"/>
      <c r="K2" s="1"/>
      <c r="L2" s="6"/>
    </row>
    <row r="3" spans="1:12" s="3" customFormat="1" ht="30" customHeight="1" x14ac:dyDescent="0.65">
      <c r="A3" s="2" t="str">
        <f t="shared" ref="A3:A21" si="1">IF(J3&gt;0,A2+1,"")</f>
        <v/>
      </c>
      <c r="B3" s="2" t="str">
        <f t="shared" si="0"/>
        <v/>
      </c>
      <c r="C3" s="2">
        <v>2</v>
      </c>
      <c r="D3" s="20"/>
      <c r="E3" s="2"/>
      <c r="F3" s="21"/>
      <c r="G3" s="22"/>
      <c r="H3" s="23"/>
      <c r="I3" s="23"/>
      <c r="J3" s="4"/>
      <c r="K3" s="1"/>
      <c r="L3" s="5"/>
    </row>
    <row r="4" spans="1:12" s="3" customFormat="1" ht="30" customHeight="1" x14ac:dyDescent="0.65">
      <c r="A4" s="2" t="str">
        <f t="shared" si="1"/>
        <v/>
      </c>
      <c r="B4" s="2" t="str">
        <f t="shared" si="0"/>
        <v/>
      </c>
      <c r="C4" s="2">
        <v>3</v>
      </c>
      <c r="D4" s="20"/>
      <c r="E4" s="2"/>
      <c r="F4" s="21"/>
      <c r="G4" s="22"/>
      <c r="H4" s="23"/>
      <c r="I4" s="23"/>
      <c r="J4" s="4"/>
      <c r="K4" s="1"/>
    </row>
    <row r="5" spans="1:12" s="3" customFormat="1" ht="30" customHeight="1" x14ac:dyDescent="0.65">
      <c r="A5" s="2" t="str">
        <f t="shared" si="1"/>
        <v/>
      </c>
      <c r="B5" s="2" t="str">
        <f t="shared" si="0"/>
        <v/>
      </c>
      <c r="C5" s="2">
        <v>4</v>
      </c>
      <c r="D5" s="20"/>
      <c r="E5" s="2"/>
      <c r="F5" s="21"/>
      <c r="G5" s="22"/>
      <c r="H5" s="23"/>
      <c r="I5" s="23"/>
      <c r="J5" s="4"/>
      <c r="K5" s="1"/>
    </row>
    <row r="6" spans="1:12" s="3" customFormat="1" ht="30" customHeight="1" x14ac:dyDescent="0.65">
      <c r="A6" s="2" t="str">
        <f t="shared" si="1"/>
        <v/>
      </c>
      <c r="B6" s="2" t="str">
        <f t="shared" si="0"/>
        <v/>
      </c>
      <c r="C6" s="2">
        <v>5</v>
      </c>
      <c r="D6" s="20"/>
      <c r="E6" s="2"/>
      <c r="F6" s="21"/>
      <c r="G6" s="22"/>
      <c r="H6" s="23"/>
      <c r="I6" s="23"/>
      <c r="J6" s="4"/>
      <c r="K6" s="1"/>
    </row>
    <row r="7" spans="1:12" s="3" customFormat="1" ht="30" customHeight="1" x14ac:dyDescent="0.65">
      <c r="A7" s="2" t="str">
        <f t="shared" si="1"/>
        <v/>
      </c>
      <c r="B7" s="2" t="str">
        <f t="shared" si="0"/>
        <v/>
      </c>
      <c r="C7" s="2">
        <v>6</v>
      </c>
      <c r="D7" s="20"/>
      <c r="E7" s="2"/>
      <c r="F7" s="21"/>
      <c r="G7" s="22"/>
      <c r="H7" s="23"/>
      <c r="I7" s="23"/>
      <c r="J7" s="4"/>
      <c r="K7" s="1"/>
    </row>
    <row r="8" spans="1:12" s="3" customFormat="1" ht="30" customHeight="1" x14ac:dyDescent="0.65">
      <c r="A8" s="2" t="str">
        <f t="shared" si="1"/>
        <v/>
      </c>
      <c r="B8" s="2" t="str">
        <f t="shared" si="0"/>
        <v/>
      </c>
      <c r="C8" s="2">
        <v>7</v>
      </c>
      <c r="D8" s="20"/>
      <c r="E8" s="2"/>
      <c r="F8" s="21"/>
      <c r="G8" s="22"/>
      <c r="H8" s="23"/>
      <c r="I8" s="23"/>
      <c r="J8" s="4"/>
      <c r="K8" s="1"/>
    </row>
    <row r="9" spans="1:12" s="3" customFormat="1" ht="30" customHeight="1" x14ac:dyDescent="0.65">
      <c r="A9" s="2" t="str">
        <f t="shared" si="1"/>
        <v/>
      </c>
      <c r="B9" s="2" t="str">
        <f t="shared" si="0"/>
        <v/>
      </c>
      <c r="C9" s="2">
        <v>8</v>
      </c>
      <c r="D9" s="20"/>
      <c r="E9" s="2"/>
      <c r="F9" s="21"/>
      <c r="G9" s="22"/>
      <c r="H9" s="23"/>
      <c r="I9" s="23"/>
      <c r="J9" s="4"/>
      <c r="K9" s="1"/>
    </row>
    <row r="10" spans="1:12" s="3" customFormat="1" ht="30" customHeight="1" x14ac:dyDescent="0.65">
      <c r="A10" s="2" t="str">
        <f t="shared" si="1"/>
        <v/>
      </c>
      <c r="B10" s="2" t="str">
        <f t="shared" si="0"/>
        <v/>
      </c>
      <c r="C10" s="2">
        <v>9</v>
      </c>
      <c r="D10" s="20"/>
      <c r="E10" s="2"/>
      <c r="F10" s="21"/>
      <c r="G10" s="22"/>
      <c r="H10" s="23"/>
      <c r="I10" s="23"/>
      <c r="J10" s="4"/>
      <c r="K10" s="1"/>
    </row>
    <row r="11" spans="1:12" ht="30" customHeight="1" x14ac:dyDescent="0.65">
      <c r="A11" s="2" t="str">
        <f t="shared" si="1"/>
        <v/>
      </c>
      <c r="B11" s="2" t="str">
        <f t="shared" si="0"/>
        <v/>
      </c>
      <c r="C11" s="2">
        <v>10</v>
      </c>
      <c r="D11" s="14"/>
      <c r="E11" s="2"/>
      <c r="F11" s="21"/>
      <c r="G11" s="22"/>
      <c r="H11" s="23"/>
      <c r="I11" s="23"/>
      <c r="J11" s="4"/>
      <c r="K11" s="1"/>
    </row>
    <row r="12" spans="1:12" ht="30" customHeight="1" x14ac:dyDescent="0.65">
      <c r="A12" s="2" t="str">
        <f t="shared" si="1"/>
        <v/>
      </c>
      <c r="B12" s="2" t="str">
        <f t="shared" si="0"/>
        <v/>
      </c>
      <c r="C12" s="2">
        <v>11</v>
      </c>
      <c r="D12" s="14"/>
      <c r="E12" s="2"/>
      <c r="F12" s="21"/>
      <c r="G12" s="22"/>
      <c r="H12" s="23"/>
      <c r="I12" s="23"/>
      <c r="J12" s="4"/>
      <c r="K12" s="1"/>
    </row>
    <row r="13" spans="1:12" ht="30" customHeight="1" x14ac:dyDescent="0.65">
      <c r="A13" s="2" t="str">
        <f t="shared" si="1"/>
        <v/>
      </c>
      <c r="B13" s="2" t="str">
        <f t="shared" si="0"/>
        <v/>
      </c>
      <c r="C13" s="2">
        <v>12</v>
      </c>
      <c r="D13" s="14"/>
      <c r="E13" s="2"/>
      <c r="F13" s="21"/>
      <c r="G13" s="22"/>
      <c r="H13" s="23"/>
      <c r="I13" s="23"/>
      <c r="J13" s="4"/>
      <c r="K13" s="1"/>
    </row>
    <row r="14" spans="1:12" ht="30" customHeight="1" x14ac:dyDescent="0.65">
      <c r="A14" s="2" t="str">
        <f t="shared" si="1"/>
        <v/>
      </c>
      <c r="B14" s="2" t="str">
        <f t="shared" si="0"/>
        <v/>
      </c>
      <c r="C14" s="2">
        <v>13</v>
      </c>
      <c r="D14" s="14"/>
      <c r="E14" s="2"/>
      <c r="F14" s="21"/>
      <c r="G14" s="22"/>
      <c r="H14" s="23"/>
      <c r="I14" s="23"/>
      <c r="J14" s="4"/>
      <c r="K14" s="1"/>
    </row>
    <row r="15" spans="1:12" ht="30" customHeight="1" x14ac:dyDescent="0.65">
      <c r="A15" s="2" t="str">
        <f t="shared" si="1"/>
        <v/>
      </c>
      <c r="B15" s="2" t="str">
        <f t="shared" si="0"/>
        <v/>
      </c>
      <c r="C15" s="2">
        <v>14</v>
      </c>
      <c r="D15" s="14"/>
      <c r="E15" s="2"/>
      <c r="F15" s="21"/>
      <c r="G15" s="22"/>
      <c r="H15" s="23"/>
      <c r="I15" s="23"/>
      <c r="J15" s="4"/>
      <c r="K15" s="1"/>
    </row>
    <row r="16" spans="1:12" ht="30" customHeight="1" x14ac:dyDescent="0.65">
      <c r="A16" s="2" t="str">
        <f t="shared" si="1"/>
        <v/>
      </c>
      <c r="B16" s="2" t="str">
        <f t="shared" si="0"/>
        <v/>
      </c>
      <c r="C16" s="2">
        <v>15</v>
      </c>
      <c r="D16" s="14"/>
      <c r="E16" s="2"/>
      <c r="F16" s="21"/>
      <c r="G16" s="22"/>
      <c r="H16" s="23"/>
      <c r="I16" s="23"/>
      <c r="J16" s="4"/>
      <c r="K16" s="1"/>
    </row>
    <row r="17" spans="1:11" ht="30" customHeight="1" x14ac:dyDescent="0.65">
      <c r="A17" s="2" t="str">
        <f t="shared" si="1"/>
        <v/>
      </c>
      <c r="B17" s="2" t="str">
        <f t="shared" si="0"/>
        <v/>
      </c>
      <c r="C17" s="2">
        <v>16</v>
      </c>
      <c r="D17" s="14"/>
      <c r="E17" s="2"/>
      <c r="F17" s="21"/>
      <c r="G17" s="22"/>
      <c r="H17" s="23"/>
      <c r="I17" s="23"/>
      <c r="J17" s="4"/>
      <c r="K17" s="1"/>
    </row>
    <row r="18" spans="1:11" ht="30" customHeight="1" x14ac:dyDescent="0.65">
      <c r="A18" s="2" t="str">
        <f t="shared" si="1"/>
        <v/>
      </c>
      <c r="B18" s="2" t="str">
        <f t="shared" si="0"/>
        <v/>
      </c>
      <c r="C18" s="2">
        <v>17</v>
      </c>
      <c r="D18" s="14"/>
      <c r="E18" s="2"/>
      <c r="F18" s="21"/>
      <c r="G18" s="22"/>
      <c r="H18" s="23"/>
      <c r="I18" s="23"/>
      <c r="J18" s="4"/>
      <c r="K18" s="1"/>
    </row>
    <row r="19" spans="1:11" ht="30" customHeight="1" x14ac:dyDescent="0.65">
      <c r="A19" s="2" t="str">
        <f t="shared" si="1"/>
        <v/>
      </c>
      <c r="B19" s="2" t="str">
        <f t="shared" si="0"/>
        <v/>
      </c>
      <c r="C19" s="2">
        <v>18</v>
      </c>
      <c r="D19" s="14"/>
      <c r="E19" s="2"/>
      <c r="F19" s="21"/>
      <c r="G19" s="22"/>
      <c r="H19" s="23"/>
      <c r="I19" s="23"/>
      <c r="J19" s="4"/>
      <c r="K19" s="1"/>
    </row>
    <row r="20" spans="1:11" ht="30" customHeight="1" x14ac:dyDescent="0.65">
      <c r="A20" s="2" t="str">
        <f t="shared" si="1"/>
        <v/>
      </c>
      <c r="B20" s="2" t="str">
        <f t="shared" si="0"/>
        <v/>
      </c>
      <c r="C20" s="2">
        <v>19</v>
      </c>
      <c r="D20" s="14"/>
      <c r="E20" s="2"/>
      <c r="F20" s="21"/>
      <c r="G20" s="22"/>
      <c r="H20" s="23"/>
      <c r="I20" s="23"/>
      <c r="J20" s="4"/>
      <c r="K20" s="1"/>
    </row>
    <row r="21" spans="1:11" ht="30" customHeight="1" x14ac:dyDescent="0.65">
      <c r="A21" s="2" t="str">
        <f t="shared" si="1"/>
        <v/>
      </c>
      <c r="B21" s="2" t="str">
        <f t="shared" si="0"/>
        <v/>
      </c>
      <c r="C21" s="2">
        <v>20</v>
      </c>
      <c r="D21" s="14"/>
      <c r="E21" s="2"/>
      <c r="F21" s="21"/>
      <c r="G21" s="22"/>
      <c r="H21" s="23"/>
      <c r="I21" s="23"/>
      <c r="J21" s="4"/>
      <c r="K21" s="1"/>
    </row>
  </sheetData>
  <pageMargins left="0" right="0" top="0" bottom="0"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1AD93-EEC2-4DD6-990C-AC7FF1EFCE1D}">
  <sheetPr codeName="Sheet3"/>
  <dimension ref="A1:B42"/>
  <sheetViews>
    <sheetView rightToLeft="1" workbookViewId="0">
      <selection sqref="A1:A36"/>
    </sheetView>
  </sheetViews>
  <sheetFormatPr defaultRowHeight="15.5" x14ac:dyDescent="0.35"/>
  <cols>
    <col min="1" max="1" width="92.5" customWidth="1"/>
    <col min="2" max="2" width="49.83203125" customWidth="1"/>
  </cols>
  <sheetData>
    <row r="1" spans="1:2" ht="15.5" customHeight="1" x14ac:dyDescent="0.35">
      <c r="A1" s="136" t="s">
        <v>35</v>
      </c>
      <c r="B1" s="54" t="s">
        <v>39</v>
      </c>
    </row>
    <row r="2" spans="1:2" ht="26.25" customHeight="1" x14ac:dyDescent="0.35">
      <c r="A2" s="136"/>
      <c r="B2" t="s">
        <v>40</v>
      </c>
    </row>
    <row r="3" spans="1:2" ht="84.75" customHeight="1" x14ac:dyDescent="0.35">
      <c r="A3" s="136"/>
      <c r="B3" s="54" t="s">
        <v>41</v>
      </c>
    </row>
    <row r="4" spans="1:2" ht="84.75" customHeight="1" x14ac:dyDescent="0.35">
      <c r="A4" s="136"/>
    </row>
    <row r="5" spans="1:2" ht="30" customHeight="1" x14ac:dyDescent="0.35">
      <c r="A5" s="136"/>
    </row>
    <row r="6" spans="1:2" ht="15.5" customHeight="1" x14ac:dyDescent="0.35">
      <c r="A6" s="136"/>
    </row>
    <row r="7" spans="1:2" ht="15.5" customHeight="1" x14ac:dyDescent="0.35">
      <c r="A7" s="136"/>
    </row>
    <row r="8" spans="1:2" ht="15.5" customHeight="1" x14ac:dyDescent="0.35">
      <c r="A8" s="136"/>
    </row>
    <row r="9" spans="1:2" ht="15.5" customHeight="1" x14ac:dyDescent="0.35">
      <c r="A9" s="136"/>
    </row>
    <row r="10" spans="1:2" ht="15.5" customHeight="1" x14ac:dyDescent="0.35">
      <c r="A10" s="136"/>
    </row>
    <row r="11" spans="1:2" ht="15.5" customHeight="1" x14ac:dyDescent="0.35">
      <c r="A11" s="136"/>
    </row>
    <row r="12" spans="1:2" ht="15.5" customHeight="1" x14ac:dyDescent="0.35">
      <c r="A12" s="136"/>
    </row>
    <row r="13" spans="1:2" ht="15.5" customHeight="1" x14ac:dyDescent="0.35">
      <c r="A13" s="136"/>
    </row>
    <row r="14" spans="1:2" ht="15.5" customHeight="1" x14ac:dyDescent="0.35">
      <c r="A14" s="136"/>
    </row>
    <row r="15" spans="1:2" ht="15.5" customHeight="1" x14ac:dyDescent="0.35">
      <c r="A15" s="136"/>
    </row>
    <row r="16" spans="1:2" ht="15.5" customHeight="1" x14ac:dyDescent="0.35">
      <c r="A16" s="136"/>
    </row>
    <row r="17" spans="1:1" ht="15.5" customHeight="1" x14ac:dyDescent="0.35">
      <c r="A17" s="136"/>
    </row>
    <row r="18" spans="1:1" ht="15.5" customHeight="1" x14ac:dyDescent="0.35">
      <c r="A18" s="136"/>
    </row>
    <row r="19" spans="1:1" ht="15.5" customHeight="1" x14ac:dyDescent="0.35">
      <c r="A19" s="136"/>
    </row>
    <row r="20" spans="1:1" ht="15.5" customHeight="1" x14ac:dyDescent="0.35">
      <c r="A20" s="136"/>
    </row>
    <row r="21" spans="1:1" ht="15.5" customHeight="1" x14ac:dyDescent="0.35">
      <c r="A21" s="136"/>
    </row>
    <row r="22" spans="1:1" ht="15.5" customHeight="1" x14ac:dyDescent="0.35">
      <c r="A22" s="136"/>
    </row>
    <row r="23" spans="1:1" ht="15.5" customHeight="1" x14ac:dyDescent="0.35">
      <c r="A23" s="136"/>
    </row>
    <row r="24" spans="1:1" ht="15.5" customHeight="1" x14ac:dyDescent="0.35">
      <c r="A24" s="136"/>
    </row>
    <row r="25" spans="1:1" ht="15.5" customHeight="1" x14ac:dyDescent="0.35">
      <c r="A25" s="136"/>
    </row>
    <row r="26" spans="1:1" ht="15.5" customHeight="1" x14ac:dyDescent="0.35">
      <c r="A26" s="136"/>
    </row>
    <row r="27" spans="1:1" ht="15.5" customHeight="1" x14ac:dyDescent="0.35">
      <c r="A27" s="136"/>
    </row>
    <row r="28" spans="1:1" ht="15.5" customHeight="1" x14ac:dyDescent="0.35">
      <c r="A28" s="136"/>
    </row>
    <row r="29" spans="1:1" ht="15.5" customHeight="1" x14ac:dyDescent="0.35">
      <c r="A29" s="136"/>
    </row>
    <row r="30" spans="1:1" ht="15.5" customHeight="1" x14ac:dyDescent="0.35">
      <c r="A30" s="136"/>
    </row>
    <row r="31" spans="1:1" ht="15.5" customHeight="1" x14ac:dyDescent="0.35">
      <c r="A31" s="136"/>
    </row>
    <row r="32" spans="1:1" ht="15.5" customHeight="1" x14ac:dyDescent="0.35">
      <c r="A32" s="136"/>
    </row>
    <row r="33" spans="1:1" ht="15.5" customHeight="1" x14ac:dyDescent="0.35">
      <c r="A33" s="136"/>
    </row>
    <row r="34" spans="1:1" ht="15.5" customHeight="1" x14ac:dyDescent="0.35">
      <c r="A34" s="136"/>
    </row>
    <row r="35" spans="1:1" ht="15.5" customHeight="1" x14ac:dyDescent="0.35">
      <c r="A35" s="136"/>
    </row>
    <row r="36" spans="1:1" ht="45" customHeight="1" x14ac:dyDescent="0.35">
      <c r="A36" s="136"/>
    </row>
    <row r="37" spans="1:1" ht="15.5" customHeight="1" x14ac:dyDescent="0.35">
      <c r="A37" s="46"/>
    </row>
    <row r="38" spans="1:1" ht="15.5" customHeight="1" x14ac:dyDescent="0.35">
      <c r="A38" s="46"/>
    </row>
    <row r="39" spans="1:1" ht="15.5" customHeight="1" x14ac:dyDescent="0.35">
      <c r="A39" s="46"/>
    </row>
    <row r="40" spans="1:1" ht="15.5" customHeight="1" x14ac:dyDescent="0.35">
      <c r="A40" s="46"/>
    </row>
    <row r="41" spans="1:1" ht="15.5" customHeight="1" x14ac:dyDescent="0.35">
      <c r="A41" s="46"/>
    </row>
    <row r="42" spans="1:1" ht="47" customHeight="1" x14ac:dyDescent="0.35">
      <c r="A42" s="46"/>
    </row>
  </sheetData>
  <mergeCells count="1">
    <mergeCell ref="A1:A36"/>
  </mergeCells>
  <hyperlinks>
    <hyperlink ref="B1" r:id="rId1" xr:uid="{477276DA-2A29-49C5-8376-6CB8F5C3E5F2}"/>
    <hyperlink ref="B3" r:id="rId2" xr:uid="{5E292FD5-3598-4106-B266-AD32B76394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طلای خام </vt:lpstr>
      <vt:lpstr>طلا و جواهر حرفه ای </vt:lpstr>
      <vt:lpstr>فرمت به کارفرما </vt:lpstr>
      <vt:lpstr>توضیحات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armin alizadeh</dc:creator>
  <cp:lastModifiedBy>armin</cp:lastModifiedBy>
  <dcterms:created xsi:type="dcterms:W3CDTF">2023-04-14T09:52:14Z</dcterms:created>
  <dcterms:modified xsi:type="dcterms:W3CDTF">2026-04-18T13:07:35Z</dcterms:modified>
</cp:coreProperties>
</file>